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Czechpoint\Desktop\G Á B I N A\VÝBĚROVÁ ŘÍZENÍ\VEŘEJNÉ OSVĚTLENÍ 2018\"/>
    </mc:Choice>
  </mc:AlternateContent>
  <xr:revisionPtr revIDLastSave="0" documentId="8_{F19EB4F0-A908-4A3B-BEB2-30AE071AB922}" xr6:coauthVersionLast="31" xr6:coauthVersionMax="31" xr10:uidLastSave="{00000000-0000-0000-0000-000000000000}"/>
  <bookViews>
    <workbookView xWindow="0" yWindow="0" windowWidth="14370" windowHeight="6870" xr2:uid="{00000000-000D-0000-FFFF-FFFF00000000}"/>
  </bookViews>
  <sheets>
    <sheet name="VO" sheetId="2" r:id="rId1"/>
  </sheets>
  <definedNames>
    <definedName name="_xlnm.Print_Titles" localSheetId="0">VO!$13:$13</definedName>
    <definedName name="_xlnm.Print_Area" localSheetId="0">VO!#REF!,VO!#REF!,VO!$C$3:$Q$60</definedName>
  </definedNames>
  <calcPr calcId="162913"/>
</workbook>
</file>

<file path=xl/calcChain.xml><?xml version="1.0" encoding="utf-8"?>
<calcChain xmlns="http://schemas.openxmlformats.org/spreadsheetml/2006/main">
  <c r="N14" i="2" l="1"/>
  <c r="W25" i="2" l="1"/>
  <c r="BK25" i="2"/>
  <c r="W24" i="2"/>
  <c r="BK24" i="2"/>
  <c r="W23" i="2"/>
  <c r="BK23" i="2"/>
  <c r="N25" i="2"/>
  <c r="N24" i="2"/>
  <c r="N23" i="2"/>
  <c r="H69" i="2" l="1"/>
  <c r="N45" i="2"/>
  <c r="W45" i="2"/>
  <c r="Y45" i="2"/>
  <c r="AA45" i="2"/>
  <c r="BF45" i="2"/>
  <c r="BG45" i="2"/>
  <c r="BH45" i="2"/>
  <c r="BI45" i="2"/>
  <c r="BK45" i="2"/>
  <c r="N37" i="2"/>
  <c r="N20" i="2"/>
  <c r="H68" i="2" l="1"/>
  <c r="H67" i="2"/>
  <c r="H66" i="2"/>
  <c r="H65" i="2"/>
  <c r="N28" i="2"/>
  <c r="N36" i="2" l="1"/>
  <c r="N29" i="2" l="1"/>
  <c r="W49" i="2"/>
  <c r="BK49" i="2"/>
  <c r="N30" i="2"/>
  <c r="N48" i="2" l="1"/>
  <c r="BI61" i="2" l="1"/>
  <c r="BH61" i="2"/>
  <c r="BG61" i="2"/>
  <c r="BF61" i="2"/>
  <c r="BK61" i="2"/>
  <c r="N60" i="2" s="1"/>
  <c r="BE61" i="2" s="1"/>
  <c r="BI60" i="2"/>
  <c r="BH60" i="2"/>
  <c r="BG60" i="2"/>
  <c r="BF60" i="2"/>
  <c r="BK60" i="2"/>
  <c r="N59" i="2" s="1"/>
  <c r="BE60" i="2" s="1"/>
  <c r="BI59" i="2"/>
  <c r="BH59" i="2"/>
  <c r="BG59" i="2"/>
  <c r="BF59" i="2"/>
  <c r="BK59" i="2"/>
  <c r="N58" i="2" s="1"/>
  <c r="BE59" i="2" s="1"/>
  <c r="BI58" i="2"/>
  <c r="BH58" i="2"/>
  <c r="BG58" i="2"/>
  <c r="BF58" i="2"/>
  <c r="BK58" i="2"/>
  <c r="BI57" i="2"/>
  <c r="BH57" i="2"/>
  <c r="BG57" i="2"/>
  <c r="BF57" i="2"/>
  <c r="BK57" i="2"/>
  <c r="BI55" i="2"/>
  <c r="BH55" i="2"/>
  <c r="BG55" i="2"/>
  <c r="BF55" i="2"/>
  <c r="AA55" i="2"/>
  <c r="AA54" i="2" s="1"/>
  <c r="Y55" i="2"/>
  <c r="Y54" i="2" s="1"/>
  <c r="W55" i="2"/>
  <c r="BK55" i="2"/>
  <c r="N54" i="2"/>
  <c r="BI53" i="2"/>
  <c r="BH53" i="2"/>
  <c r="BG53" i="2"/>
  <c r="BF53" i="2"/>
  <c r="AA53" i="2"/>
  <c r="Y53" i="2"/>
  <c r="W53" i="2"/>
  <c r="BK53" i="2"/>
  <c r="N52" i="2"/>
  <c r="BE53" i="2" s="1"/>
  <c r="BI52" i="2"/>
  <c r="BH52" i="2"/>
  <c r="BG52" i="2"/>
  <c r="BF52" i="2"/>
  <c r="AA52" i="2"/>
  <c r="Y52" i="2"/>
  <c r="W52" i="2"/>
  <c r="BK52" i="2"/>
  <c r="N51" i="2"/>
  <c r="BE52" i="2" s="1"/>
  <c r="BI51" i="2"/>
  <c r="BH51" i="2"/>
  <c r="BG51" i="2"/>
  <c r="BF51" i="2"/>
  <c r="AA51" i="2"/>
  <c r="Y51" i="2"/>
  <c r="W51" i="2"/>
  <c r="BK51" i="2"/>
  <c r="BE51" i="2"/>
  <c r="N50" i="2"/>
  <c r="BI50" i="2"/>
  <c r="BH50" i="2"/>
  <c r="BG50" i="2"/>
  <c r="BF50" i="2"/>
  <c r="AA50" i="2"/>
  <c r="Y50" i="2"/>
  <c r="W50" i="2"/>
  <c r="BK50" i="2"/>
  <c r="N49" i="2"/>
  <c r="BE50" i="2" s="1"/>
  <c r="BI48" i="2"/>
  <c r="BH48" i="2"/>
  <c r="BG48" i="2"/>
  <c r="BF48" i="2"/>
  <c r="AA48" i="2"/>
  <c r="Y48" i="2"/>
  <c r="W48" i="2"/>
  <c r="BK48" i="2"/>
  <c r="BE48" i="2"/>
  <c r="N47" i="2"/>
  <c r="BI47" i="2"/>
  <c r="BH47" i="2"/>
  <c r="BG47" i="2"/>
  <c r="BF47" i="2"/>
  <c r="AA47" i="2"/>
  <c r="Y47" i="2"/>
  <c r="W47" i="2"/>
  <c r="BK47" i="2"/>
  <c r="N46" i="2"/>
  <c r="BE47" i="2" s="1"/>
  <c r="BI46" i="2"/>
  <c r="BH46" i="2"/>
  <c r="BG46" i="2"/>
  <c r="BF46" i="2"/>
  <c r="AA46" i="2"/>
  <c r="Y46" i="2"/>
  <c r="W46" i="2"/>
  <c r="BK46" i="2"/>
  <c r="BE46" i="2"/>
  <c r="N44" i="2"/>
  <c r="BE45" i="2" s="1"/>
  <c r="BI44" i="2"/>
  <c r="BH44" i="2"/>
  <c r="BG44" i="2"/>
  <c r="BF44" i="2"/>
  <c r="AA44" i="2"/>
  <c r="Y44" i="2"/>
  <c r="W44" i="2"/>
  <c r="BK44" i="2"/>
  <c r="N43" i="2"/>
  <c r="BI43" i="2"/>
  <c r="BH43" i="2"/>
  <c r="BG43" i="2"/>
  <c r="BF43" i="2"/>
  <c r="AA43" i="2"/>
  <c r="Y43" i="2"/>
  <c r="W43" i="2"/>
  <c r="BK43" i="2"/>
  <c r="BE43" i="2"/>
  <c r="BI42" i="2"/>
  <c r="BH42" i="2"/>
  <c r="BG42" i="2"/>
  <c r="BF42" i="2"/>
  <c r="AA42" i="2"/>
  <c r="Y42" i="2"/>
  <c r="W42" i="2"/>
  <c r="BK42" i="2"/>
  <c r="N42" i="2"/>
  <c r="BE42" i="2" s="1"/>
  <c r="BI38" i="2"/>
  <c r="BH38" i="2"/>
  <c r="BG38" i="2"/>
  <c r="BF38" i="2"/>
  <c r="AA38" i="2"/>
  <c r="Y38" i="2"/>
  <c r="W38" i="2"/>
  <c r="BK38" i="2"/>
  <c r="N38" i="2"/>
  <c r="BE38" i="2" s="1"/>
  <c r="BI35" i="2"/>
  <c r="BH35" i="2"/>
  <c r="BG35" i="2"/>
  <c r="BF35" i="2"/>
  <c r="AA35" i="2"/>
  <c r="Y35" i="2"/>
  <c r="W35" i="2"/>
  <c r="BK35" i="2"/>
  <c r="N35" i="2"/>
  <c r="BE35" i="2" s="1"/>
  <c r="BI34" i="2"/>
  <c r="BH34" i="2"/>
  <c r="BG34" i="2"/>
  <c r="BF34" i="2"/>
  <c r="AA34" i="2"/>
  <c r="Y34" i="2"/>
  <c r="W34" i="2"/>
  <c r="BK34" i="2"/>
  <c r="N34" i="2"/>
  <c r="BE34" i="2" s="1"/>
  <c r="BI33" i="2"/>
  <c r="BH33" i="2"/>
  <c r="BG33" i="2"/>
  <c r="BF33" i="2"/>
  <c r="AA33" i="2"/>
  <c r="Y33" i="2"/>
  <c r="W33" i="2"/>
  <c r="BK33" i="2"/>
  <c r="N33" i="2"/>
  <c r="BE33" i="2" s="1"/>
  <c r="BI32" i="2"/>
  <c r="BH32" i="2"/>
  <c r="BG32" i="2"/>
  <c r="BF32" i="2"/>
  <c r="AA32" i="2"/>
  <c r="Y32" i="2"/>
  <c r="W32" i="2"/>
  <c r="BK32" i="2"/>
  <c r="N32" i="2"/>
  <c r="BE32" i="2" s="1"/>
  <c r="BI31" i="2"/>
  <c r="BH31" i="2"/>
  <c r="BG31" i="2"/>
  <c r="BF31" i="2"/>
  <c r="AA31" i="2"/>
  <c r="Y31" i="2"/>
  <c r="W31" i="2"/>
  <c r="BK31" i="2"/>
  <c r="N31" i="2"/>
  <c r="BE31" i="2" s="1"/>
  <c r="BI27" i="2"/>
  <c r="BH27" i="2"/>
  <c r="BG27" i="2"/>
  <c r="BF27" i="2"/>
  <c r="AA27" i="2"/>
  <c r="Y27" i="2"/>
  <c r="W27" i="2"/>
  <c r="BK27" i="2"/>
  <c r="N27" i="2"/>
  <c r="BI26" i="2"/>
  <c r="BH26" i="2"/>
  <c r="BG26" i="2"/>
  <c r="BF26" i="2"/>
  <c r="AA26" i="2"/>
  <c r="Y26" i="2"/>
  <c r="W26" i="2"/>
  <c r="BK26" i="2"/>
  <c r="N26" i="2"/>
  <c r="BE26" i="2" s="1"/>
  <c r="BI22" i="2"/>
  <c r="BH22" i="2"/>
  <c r="BG22" i="2"/>
  <c r="BF22" i="2"/>
  <c r="AA22" i="2"/>
  <c r="Y22" i="2"/>
  <c r="W22" i="2"/>
  <c r="BK22" i="2"/>
  <c r="N22" i="2"/>
  <c r="BI21" i="2"/>
  <c r="BH21" i="2"/>
  <c r="BG21" i="2"/>
  <c r="BF21" i="2"/>
  <c r="AA21" i="2"/>
  <c r="Y21" i="2"/>
  <c r="W21" i="2"/>
  <c r="BK21" i="2"/>
  <c r="N21" i="2"/>
  <c r="BE21" i="2" s="1"/>
  <c r="BI19" i="2"/>
  <c r="BH19" i="2"/>
  <c r="BG19" i="2"/>
  <c r="BF19" i="2"/>
  <c r="AA19" i="2"/>
  <c r="Y19" i="2"/>
  <c r="W19" i="2"/>
  <c r="BK19" i="2"/>
  <c r="N19" i="2"/>
  <c r="BE19" i="2" s="1"/>
  <c r="BI18" i="2"/>
  <c r="BH18" i="2"/>
  <c r="BG18" i="2"/>
  <c r="BF18" i="2"/>
  <c r="AA18" i="2"/>
  <c r="Y18" i="2"/>
  <c r="W18" i="2"/>
  <c r="BK18" i="2"/>
  <c r="N18" i="2"/>
  <c r="BI16" i="2"/>
  <c r="BH16" i="2"/>
  <c r="BG16" i="2"/>
  <c r="BF16" i="2"/>
  <c r="AA16" i="2"/>
  <c r="AA15" i="2" s="1"/>
  <c r="Y16" i="2"/>
  <c r="Y15" i="2" s="1"/>
  <c r="W16" i="2"/>
  <c r="W15" i="2" s="1"/>
  <c r="BK16" i="2"/>
  <c r="BK15" i="2" s="1"/>
  <c r="N15" i="2" s="1"/>
  <c r="N16" i="2"/>
  <c r="BE16" i="2" s="1"/>
  <c r="N65" i="2" l="1"/>
  <c r="BE58" i="2"/>
  <c r="N57" i="2"/>
  <c r="N41" i="2"/>
  <c r="N67" i="2" s="1"/>
  <c r="BE27" i="2"/>
  <c r="N17" i="2"/>
  <c r="N66" i="2" s="1"/>
  <c r="BE18" i="2"/>
  <c r="BK56" i="2"/>
  <c r="N55" i="2" s="1"/>
  <c r="N69" i="2" s="1"/>
  <c r="BE55" i="2"/>
  <c r="N53" i="2"/>
  <c r="N68" i="2" s="1"/>
  <c r="BE44" i="2"/>
  <c r="BE22" i="2"/>
  <c r="BK54" i="2"/>
  <c r="W41" i="2"/>
  <c r="AA41" i="2"/>
  <c r="Y41" i="2"/>
  <c r="W54" i="2"/>
  <c r="W17" i="2"/>
  <c r="Y17" i="2"/>
  <c r="AA17" i="2"/>
  <c r="BK41" i="2"/>
  <c r="BK17" i="2"/>
  <c r="N56" i="2"/>
  <c r="BE57" i="2" s="1"/>
  <c r="N70" i="2" l="1"/>
  <c r="W14" i="2"/>
  <c r="Y14" i="2"/>
  <c r="AA14" i="2"/>
  <c r="BK14" i="2"/>
</calcChain>
</file>

<file path=xl/sharedStrings.xml><?xml version="1.0" encoding="utf-8"?>
<sst xmlns="http://schemas.openxmlformats.org/spreadsheetml/2006/main" count="494" uniqueCount="163">
  <si>
    <t/>
  </si>
  <si>
    <t>Stavba:</t>
  </si>
  <si>
    <t>1</t>
  </si>
  <si>
    <t>Místo:</t>
  </si>
  <si>
    <t>Datum:</t>
  </si>
  <si>
    <t>Objednatel:</t>
  </si>
  <si>
    <t>Zhotovitel:</t>
  </si>
  <si>
    <t>Projektant:</t>
  </si>
  <si>
    <t>Zpracovatel:</t>
  </si>
  <si>
    <t>DPH</t>
  </si>
  <si>
    <t>základní</t>
  </si>
  <si>
    <t>Kód</t>
  </si>
  <si>
    <t>D</t>
  </si>
  <si>
    <t>0</t>
  </si>
  <si>
    <t>-1</t>
  </si>
  <si>
    <t>Objekt:</t>
  </si>
  <si>
    <t>Cena celkem [CZK]</t>
  </si>
  <si>
    <t>1 - Zemní práce</t>
  </si>
  <si>
    <t>46M - Zemní práce pro elektromontáže</t>
  </si>
  <si>
    <t>58-M - Revize vyhrazených technických zařízení</t>
  </si>
  <si>
    <t>2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</si>
  <si>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</si>
  <si>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</si>
  <si>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</si>
  <si>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</si>
  <si>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</si>
  <si>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</si>
  <si>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</si>
  <si>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</si>
  <si>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</si>
  <si>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</si>
  <si>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</si>
  <si>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</si>
  <si>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</si>
  <si>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4</t>
  </si>
  <si>
    <t>ROZPOCET</t>
  </si>
  <si>
    <t>K</t>
  </si>
  <si>
    <t>171201211</t>
  </si>
  <si>
    <t>Poplatek za uložení odpadu ze sypaniny na skládce (skládkovné)</t>
  </si>
  <si>
    <t>T</t>
  </si>
  <si>
    <t>-2043714273</t>
  </si>
  <si>
    <t>210100151</t>
  </si>
  <si>
    <t>Ukončení kabelů smršťovací záklopkou nebo páskou se zapojením bez letování žíly do 4x16 mm2</t>
  </si>
  <si>
    <t>KUS</t>
  </si>
  <si>
    <t>2102831863</t>
  </si>
  <si>
    <t>3</t>
  </si>
  <si>
    <t>210400022</t>
  </si>
  <si>
    <t>smršťovací koncovky kabelů do 4x16</t>
  </si>
  <si>
    <t>KS</t>
  </si>
  <si>
    <t>-1353650674</t>
  </si>
  <si>
    <t>210202013</t>
  </si>
  <si>
    <t>Montáž svítidel výbojkových průmyslových stropních závěsných na výložník</t>
  </si>
  <si>
    <t>-93128501</t>
  </si>
  <si>
    <t>5</t>
  </si>
  <si>
    <t>210400002</t>
  </si>
  <si>
    <t>-1350693092</t>
  </si>
  <si>
    <t>6</t>
  </si>
  <si>
    <t>210204011</t>
  </si>
  <si>
    <t>Montáž stožárů osvětlení ocelových samostatně stojících délky do 12 m</t>
  </si>
  <si>
    <t>1200949031</t>
  </si>
  <si>
    <t>7</t>
  </si>
  <si>
    <t>316741090</t>
  </si>
  <si>
    <t>1908504072</t>
  </si>
  <si>
    <t>210204201</t>
  </si>
  <si>
    <t>Montáž elektrovýzbroje stožárů osvětlení 1 okruh</t>
  </si>
  <si>
    <t>465957089</t>
  </si>
  <si>
    <t>210400014</t>
  </si>
  <si>
    <t>výzbroj stžárová např.  f. Schmachtl 2,5</t>
  </si>
  <si>
    <t>1807281363</t>
  </si>
  <si>
    <t>210220022</t>
  </si>
  <si>
    <t>Montáž uzemňovacího vedení vodičů FeZn pomocí svorek v zemi drátem do 10 mm ve městské zástavbě</t>
  </si>
  <si>
    <t>M</t>
  </si>
  <si>
    <t>1098335029</t>
  </si>
  <si>
    <t>354410730</t>
  </si>
  <si>
    <t>drát průměr 10 mm FeZn</t>
  </si>
  <si>
    <t>KG</t>
  </si>
  <si>
    <t>-453991414</t>
  </si>
  <si>
    <t>210810013</t>
  </si>
  <si>
    <t>Montáž měděných kabelů CYKY, CYKYD, CYKYDY, NYM, NYY, YSLY 750 V 4x10mm2 uložených volně</t>
  </si>
  <si>
    <t>-1980531389</t>
  </si>
  <si>
    <t>341110760</t>
  </si>
  <si>
    <t>932494688</t>
  </si>
  <si>
    <t>460010024</t>
  </si>
  <si>
    <t>Vytyčení trasy vedení kabelového podzemního v zastavěném prostoru</t>
  </si>
  <si>
    <t>KM</t>
  </si>
  <si>
    <t>1223609876</t>
  </si>
  <si>
    <t>-965416722</t>
  </si>
  <si>
    <t>460150153</t>
  </si>
  <si>
    <t>809278517</t>
  </si>
  <si>
    <t>460150263</t>
  </si>
  <si>
    <t>377892538</t>
  </si>
  <si>
    <t>460150303</t>
  </si>
  <si>
    <t>587943407</t>
  </si>
  <si>
    <t>460050013</t>
  </si>
  <si>
    <t>Hloubení nezapažených jam pro stožáry jednoduché délky do 10 m na rovině ručně v hornině tř 3</t>
  </si>
  <si>
    <t>-1518609388</t>
  </si>
  <si>
    <t>460080014</t>
  </si>
  <si>
    <t>Základové konstrukce z monolitického betonu C 16/20 bez bednění</t>
  </si>
  <si>
    <t>M3</t>
  </si>
  <si>
    <t>-882338609</t>
  </si>
  <si>
    <t>460004002</t>
  </si>
  <si>
    <t>chránička 110 F-T A110mm</t>
  </si>
  <si>
    <t>-1518251175</t>
  </si>
  <si>
    <t>460560243</t>
  </si>
  <si>
    <t>1172408104</t>
  </si>
  <si>
    <t>460600023</t>
  </si>
  <si>
    <t>Vodorovné přemístění horniny jakékoliv třídy do 1000 m</t>
  </si>
  <si>
    <t>-313695958</t>
  </si>
  <si>
    <t>460600031</t>
  </si>
  <si>
    <t>Příplatek k vodorovnému přemístění horniny za každých dalších 1000 m</t>
  </si>
  <si>
    <t>-2032756020</t>
  </si>
  <si>
    <t>210400028</t>
  </si>
  <si>
    <t>revize</t>
  </si>
  <si>
    <t>-1787517915</t>
  </si>
  <si>
    <t>VP - Vícepráce</t>
  </si>
  <si>
    <t>PN</t>
  </si>
  <si>
    <t>chránička 75 F-T A75mm</t>
  </si>
  <si>
    <t>stožár osvětlovací K 5</t>
  </si>
  <si>
    <t>výložník UZB1 1,5m</t>
  </si>
  <si>
    <t>21-M - Elektromontáže a materiál</t>
  </si>
  <si>
    <t>kabel silový s CU jádrem CYKY 4x10 mm2</t>
  </si>
  <si>
    <t>Rekapitulace:</t>
  </si>
  <si>
    <t>Celkem bez DPH:</t>
  </si>
  <si>
    <t>Demontáž svítidel výbojkových průmyslových stropních závěsných na výložník</t>
  </si>
  <si>
    <t>stožár osvětlovací UZM9</t>
  </si>
  <si>
    <t>výložník UZB2 1,5m</t>
  </si>
  <si>
    <t>kabelová spojka WELLER 10-35</t>
  </si>
  <si>
    <t>montáž kabelové spojky</t>
  </si>
  <si>
    <t>Demontáž stávajících stožárů VO</t>
  </si>
  <si>
    <t>Odvoz a likvidace stožárů VO</t>
  </si>
  <si>
    <t>kpl</t>
  </si>
  <si>
    <t>Hloubení kabelových zapažených i nezapažených rýh ručně š 35 cm, hl 50 cm, v hornině tř 3</t>
  </si>
  <si>
    <t>Zásyp rýh ručně šířky 35 cm, hloubky 50 cm, z horniny třídy 3</t>
  </si>
  <si>
    <t>Zřízení staveniště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</si>
  <si>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</si>
  <si>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</si>
  <si>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</si>
  <si>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</si>
  <si>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</si>
  <si>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</si>
  <si>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</si>
  <si>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</si>
  <si>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</si>
  <si>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</si>
  <si>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</si>
  <si>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</si>
  <si>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</si>
  <si>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</si>
  <si>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</si>
  <si>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210400003</t>
  </si>
  <si>
    <t>210400004</t>
  </si>
  <si>
    <t>210400005</t>
  </si>
  <si>
    <t>Přesun strojů a pracovníků</t>
  </si>
  <si>
    <t>Náklady celkem</t>
  </si>
  <si>
    <t xml:space="preserve"> </t>
  </si>
  <si>
    <t>Veřejné osvětlení</t>
  </si>
  <si>
    <t>Veřejné osvětlení v obci Strážné</t>
  </si>
  <si>
    <t xml:space="preserve">ROZPOČET </t>
  </si>
  <si>
    <t>Příloha č. 2 - Rozpočet VO</t>
  </si>
  <si>
    <t>Svítidlo LED "A"</t>
  </si>
  <si>
    <t>Svítidlo LED "B"</t>
  </si>
  <si>
    <t>Svítidlo LED "C"</t>
  </si>
  <si>
    <t>Svítidlo LED "D"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</si>
</sst>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"/>
    <numFmt numFmtId="165" formatCode="#,##0.000"/>
    <numFmt numFmtId="166" formatCode="#,##0\ [$Kč-405]"/>
  </numFmts>
  <fonts count="14" x14ac:knownFonts="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2"/>
      <color rgb="FF003366"/>
      <name val="Trebuchet MS"/>
    </font>
    <font>
      <sz val="8"/>
      <color rgb="FF003366"/>
      <name val="Trebuchet MS"/>
    </font>
    <font>
      <b/>
      <sz val="16"/>
      <name val="Trebuchet MS"/>
    </font>
    <font>
      <sz val="9"/>
      <color rgb="FF969696"/>
      <name val="Trebuchet MS"/>
    </font>
    <font>
      <b/>
      <sz val="12"/>
      <color rgb="FF96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b/>
      <sz val="11"/>
      <name val="Trebuchet MS"/>
      <family val="2"/>
      <charset val="238"/>
    </font>
    <font>
      <b/>
      <i/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rgb="FF969696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rgb="FF969696"/>
      </bottom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/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4" fontId="10" fillId="0" borderId="7" xfId="0" applyNumberFormat="1" applyFont="1" applyBorder="1" applyAlignment="1"/>
    <xf numFmtId="164" fontId="10" fillId="0" borderId="8" xfId="0" applyNumberFormat="1" applyFont="1" applyBorder="1" applyAlignment="1"/>
    <xf numFmtId="4" fontId="11" fillId="0" borderId="0" xfId="0" applyNumberFormat="1" applyFont="1" applyAlignment="1">
      <alignment vertical="center"/>
    </xf>
    <xf numFmtId="0" fontId="5" fillId="0" borderId="4" xfId="0" applyFont="1" applyBorder="1" applyAlignment="1"/>
    <xf numFmtId="0" fontId="5" fillId="0" borderId="0" xfId="0" applyFont="1" applyBorder="1" applyAlignment="1"/>
    <xf numFmtId="0" fontId="4" fillId="0" borderId="0" xfId="0" applyFont="1" applyBorder="1" applyAlignment="1">
      <alignment horizontal="left"/>
    </xf>
    <xf numFmtId="0" fontId="5" fillId="0" borderId="5" xfId="0" applyFont="1" applyBorder="1" applyAlignment="1"/>
    <xf numFmtId="0" fontId="5" fillId="0" borderId="9" xfId="0" applyFont="1" applyBorder="1" applyAlignment="1"/>
    <xf numFmtId="164" fontId="5" fillId="0" borderId="0" xfId="0" applyNumberFormat="1" applyFont="1" applyBorder="1" applyAlignment="1"/>
    <xf numFmtId="164" fontId="5" fillId="0" borderId="10" xfId="0" applyNumberFormat="1" applyFont="1" applyBorder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vertical="center"/>
    </xf>
    <xf numFmtId="0" fontId="0" fillId="0" borderId="19" xfId="0" applyFont="1" applyBorder="1" applyAlignment="1" applyProtection="1">
      <alignment horizontal="center" vertical="center"/>
      <protection locked="0"/>
    </xf>
    <xf numFmtId="49" fontId="0" fillId="0" borderId="19" xfId="0" applyNumberFormat="1" applyFont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left" vertical="center"/>
      <protection locked="0"/>
    </xf>
    <xf numFmtId="164" fontId="1" fillId="0" borderId="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0" fontId="0" fillId="2" borderId="19" xfId="0" applyFont="1" applyFill="1" applyBorder="1" applyAlignment="1" applyProtection="1">
      <alignment horizontal="center" vertical="center"/>
      <protection locked="0"/>
    </xf>
    <xf numFmtId="49" fontId="0" fillId="2" borderId="19" xfId="0" applyNumberFormat="1" applyFont="1" applyFill="1" applyBorder="1" applyAlignment="1" applyProtection="1">
      <alignment horizontal="left" vertical="center" wrapText="1"/>
      <protection locked="0"/>
    </xf>
    <xf numFmtId="0" fontId="0" fillId="2" borderId="19" xfId="0" applyFont="1" applyFill="1" applyBorder="1" applyAlignment="1" applyProtection="1">
      <alignment horizontal="center" vertical="center" wrapText="1"/>
      <protection locked="0"/>
    </xf>
    <xf numFmtId="165" fontId="0" fillId="2" borderId="19" xfId="0" applyNumberFormat="1" applyFont="1" applyFill="1" applyBorder="1" applyAlignment="1" applyProtection="1">
      <alignment vertical="center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/>
    <xf numFmtId="165" fontId="0" fillId="4" borderId="19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49" fontId="0" fillId="0" borderId="19" xfId="0" applyNumberFormat="1" applyFont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left" vertical="center"/>
      <protection locked="0"/>
    </xf>
    <xf numFmtId="164" fontId="1" fillId="0" borderId="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5" fontId="0" fillId="4" borderId="19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4" fontId="0" fillId="2" borderId="0" xfId="0" applyNumberFormat="1" applyFont="1" applyFill="1" applyBorder="1" applyAlignment="1" applyProtection="1">
      <alignment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49" fontId="0" fillId="0" borderId="21" xfId="0" applyNumberFormat="1" applyFont="1" applyBorder="1" applyAlignment="1" applyProtection="1">
      <alignment horizontal="left" vertical="center" wrapText="1"/>
      <protection locked="0"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4" fontId="0" fillId="2" borderId="21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4" fontId="0" fillId="0" borderId="0" xfId="0" applyNumberFormat="1" applyFont="1" applyBorder="1" applyAlignment="1" applyProtection="1">
      <alignment vertical="center"/>
      <protection locked="0"/>
    </xf>
    <xf numFmtId="0" fontId="5" fillId="0" borderId="24" xfId="0" applyFont="1" applyBorder="1" applyAlignment="1"/>
    <xf numFmtId="0" fontId="5" fillId="0" borderId="25" xfId="0" applyFont="1" applyBorder="1" applyAlignment="1"/>
    <xf numFmtId="0" fontId="4" fillId="0" borderId="25" xfId="0" applyFont="1" applyBorder="1" applyAlignment="1">
      <alignment horizontal="left"/>
    </xf>
    <xf numFmtId="0" fontId="5" fillId="0" borderId="27" xfId="0" applyFont="1" applyBorder="1" applyAlignment="1"/>
    <xf numFmtId="165" fontId="0" fillId="6" borderId="21" xfId="0" applyNumberFormat="1" applyFont="1" applyFill="1" applyBorder="1" applyAlignment="1" applyProtection="1">
      <alignment vertical="center"/>
      <protection locked="0"/>
    </xf>
    <xf numFmtId="165" fontId="0" fillId="6" borderId="0" xfId="0" applyNumberFormat="1" applyFont="1" applyFill="1" applyBorder="1" applyAlignment="1" applyProtection="1">
      <alignment vertical="center"/>
      <protection locked="0"/>
    </xf>
    <xf numFmtId="0" fontId="4" fillId="6" borderId="25" xfId="0" applyFont="1" applyFill="1" applyBorder="1" applyAlignment="1">
      <alignment horizontal="left"/>
    </xf>
    <xf numFmtId="0" fontId="4" fillId="6" borderId="0" xfId="0" applyFont="1" applyFill="1" applyBorder="1" applyAlignment="1">
      <alignment horizontal="left"/>
    </xf>
    <xf numFmtId="166" fontId="0" fillId="0" borderId="0" xfId="0" applyNumberFormat="1" applyBorder="1"/>
    <xf numFmtId="0" fontId="0" fillId="0" borderId="0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 applyProtection="1">
      <alignment vertical="center"/>
      <protection locked="0"/>
    </xf>
    <xf numFmtId="4" fontId="0" fillId="2" borderId="19" xfId="0" applyNumberFormat="1" applyFont="1" applyFill="1" applyBorder="1" applyAlignment="1" applyProtection="1">
      <alignment vertical="center"/>
      <protection locked="0"/>
    </xf>
    <xf numFmtId="4" fontId="0" fillId="0" borderId="19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" fontId="4" fillId="0" borderId="17" xfId="0" applyNumberFormat="1" applyFont="1" applyBorder="1" applyAlignment="1"/>
    <xf numFmtId="4" fontId="4" fillId="0" borderId="17" xfId="0" applyNumberFormat="1" applyFont="1" applyBorder="1" applyAlignment="1">
      <alignment vertical="center"/>
    </xf>
    <xf numFmtId="166" fontId="0" fillId="0" borderId="0" xfId="0" applyNumberFormat="1" applyBorder="1" applyAlignment="1"/>
    <xf numFmtId="166" fontId="0" fillId="0" borderId="0" xfId="0" applyNumberFormat="1" applyAlignment="1"/>
    <xf numFmtId="4" fontId="0" fillId="0" borderId="16" xfId="0" applyNumberFormat="1" applyFont="1" applyBorder="1" applyAlignment="1" applyProtection="1">
      <alignment vertical="center"/>
      <protection locked="0"/>
    </xf>
    <xf numFmtId="4" fontId="0" fillId="0" borderId="17" xfId="0" applyNumberFormat="1" applyFont="1" applyBorder="1" applyAlignment="1" applyProtection="1">
      <alignment vertical="center"/>
      <protection locked="0"/>
    </xf>
    <xf numFmtId="4" fontId="0" fillId="0" borderId="18" xfId="0" applyNumberFormat="1" applyFont="1" applyBorder="1" applyAlignment="1" applyProtection="1">
      <alignment vertical="center"/>
      <protection locked="0"/>
    </xf>
    <xf numFmtId="4" fontId="0" fillId="2" borderId="16" xfId="0" applyNumberFormat="1" applyFont="1" applyFill="1" applyBorder="1" applyAlignment="1" applyProtection="1">
      <alignment vertical="center"/>
      <protection locked="0"/>
    </xf>
    <xf numFmtId="4" fontId="0" fillId="2" borderId="18" xfId="0" applyNumberFormat="1" applyFont="1" applyFill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left" vertical="center"/>
    </xf>
    <xf numFmtId="14" fontId="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3" borderId="17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4" fontId="8" fillId="5" borderId="7" xfId="0" applyNumberFormat="1" applyFont="1" applyFill="1" applyBorder="1" applyAlignment="1"/>
    <xf numFmtId="4" fontId="3" fillId="5" borderId="7" xfId="0" applyNumberFormat="1" applyFont="1" applyFill="1" applyBorder="1" applyAlignment="1">
      <alignment vertical="center"/>
    </xf>
    <xf numFmtId="4" fontId="4" fillId="0" borderId="11" xfId="0" applyNumberFormat="1" applyFont="1" applyBorder="1" applyAlignment="1"/>
    <xf numFmtId="4" fontId="4" fillId="0" borderId="11" xfId="0" applyNumberFormat="1" applyFont="1" applyBorder="1" applyAlignment="1">
      <alignment vertical="center"/>
    </xf>
    <xf numFmtId="4" fontId="0" fillId="0" borderId="19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2" borderId="19" xfId="0" applyFont="1" applyFill="1" applyBorder="1" applyAlignment="1" applyProtection="1">
      <alignment horizontal="left" vertical="center" wrapText="1"/>
      <protection locked="0"/>
    </xf>
    <xf numFmtId="0" fontId="0" fillId="2" borderId="19" xfId="0" applyFont="1" applyFill="1" applyBorder="1" applyAlignment="1" applyProtection="1">
      <alignment vertical="center"/>
      <protection locked="0"/>
    </xf>
    <xf numFmtId="4" fontId="4" fillId="0" borderId="26" xfId="0" applyNumberFormat="1" applyFont="1" applyBorder="1" applyAlignment="1"/>
    <xf numFmtId="4" fontId="4" fillId="0" borderId="26" xfId="0" applyNumberFormat="1" applyFont="1" applyBorder="1" applyAlignment="1">
      <alignment vertical="center"/>
    </xf>
    <xf numFmtId="166" fontId="12" fillId="0" borderId="0" xfId="0" applyNumberFormat="1" applyFont="1" applyBorder="1" applyAlignment="1"/>
    <xf numFmtId="166" fontId="12" fillId="0" borderId="0" xfId="0" applyNumberFormat="1" applyFont="1" applyAlignment="1"/>
  </cellXfs>
  <cellStyles count="1"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BM70"/>
  <sheetViews>
    <sheetView showGridLines="0" tabSelected="1" workbookViewId="0">
      <pane ySplit="1" topLeftCell="A11" activePane="bottomLeft" state="frozen"/>
      <selection pane="bottomLeft" activeCell="AF25" sqref="AF24:AF25"/>
    </sheetView>
  </sheetViews>
  <sheetFormatPr defaultRowHeight="13.5" x14ac:dyDescent="0.3"/>
  <cols>
    <col min="1" max="1" width="8.33203125" customWidth="1"/>
    <col min="2" max="2" width="1.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5" customWidth="1"/>
    <col min="19" max="19" width="8.1640625" customWidth="1"/>
    <col min="20" max="20" width="29.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65" s="1" customFormat="1" ht="16.5" customHeight="1" x14ac:dyDescent="0.3">
      <c r="B2" s="17"/>
      <c r="C2" s="18"/>
      <c r="D2" s="18"/>
      <c r="E2" s="18"/>
      <c r="F2" s="18"/>
      <c r="G2" s="18"/>
      <c r="H2" s="18"/>
      <c r="I2" s="18"/>
      <c r="J2" s="18"/>
      <c r="K2" s="18"/>
      <c r="L2" s="108" t="s">
        <v>158</v>
      </c>
      <c r="M2" s="108"/>
      <c r="N2" s="108"/>
      <c r="O2" s="108"/>
      <c r="P2" s="108"/>
      <c r="Q2" s="108"/>
      <c r="R2" s="19"/>
    </row>
    <row r="3" spans="2:65" s="1" customFormat="1" ht="37.15" customHeight="1" x14ac:dyDescent="0.3">
      <c r="B3" s="7"/>
      <c r="C3" s="113" t="s">
        <v>157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9"/>
    </row>
    <row r="4" spans="2:65" s="1" customFormat="1" ht="8.25" customHeight="1" x14ac:dyDescent="0.3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</row>
    <row r="5" spans="2:65" s="1" customFormat="1" ht="30" customHeight="1" x14ac:dyDescent="0.3">
      <c r="B5" s="7"/>
      <c r="C5" s="6" t="s">
        <v>1</v>
      </c>
      <c r="D5" s="8"/>
      <c r="E5" s="8"/>
      <c r="F5" s="127" t="s">
        <v>156</v>
      </c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8"/>
      <c r="R5" s="9"/>
    </row>
    <row r="6" spans="2:65" s="1" customFormat="1" ht="37.15" customHeight="1" x14ac:dyDescent="0.3">
      <c r="B6" s="7"/>
      <c r="C6" s="20" t="s">
        <v>15</v>
      </c>
      <c r="D6" s="8"/>
      <c r="E6" s="8"/>
      <c r="F6" s="128" t="s">
        <v>155</v>
      </c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8"/>
      <c r="R6" s="9"/>
    </row>
    <row r="7" spans="2:65" s="1" customFormat="1" ht="7.15" customHeight="1" x14ac:dyDescent="0.3"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9"/>
    </row>
    <row r="8" spans="2:65" s="1" customFormat="1" ht="18" customHeight="1" x14ac:dyDescent="0.3">
      <c r="B8" s="7"/>
      <c r="C8" s="6" t="s">
        <v>3</v>
      </c>
      <c r="D8" s="8"/>
      <c r="E8" s="8"/>
      <c r="F8" s="5" t="s">
        <v>154</v>
      </c>
      <c r="G8" s="8"/>
      <c r="H8" s="8"/>
      <c r="I8" s="8"/>
      <c r="J8" s="8"/>
      <c r="K8" s="6" t="s">
        <v>4</v>
      </c>
      <c r="L8" s="8"/>
      <c r="M8" s="129" t="s">
        <v>154</v>
      </c>
      <c r="N8" s="130"/>
      <c r="O8" s="130"/>
      <c r="P8" s="130"/>
      <c r="Q8" s="8"/>
      <c r="R8" s="9"/>
    </row>
    <row r="9" spans="2:65" s="1" customFormat="1" ht="7.15" customHeight="1" x14ac:dyDescent="0.3"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9"/>
    </row>
    <row r="10" spans="2:65" s="1" customFormat="1" ht="15" x14ac:dyDescent="0.3">
      <c r="B10" s="7"/>
      <c r="C10" s="6" t="s">
        <v>5</v>
      </c>
      <c r="D10" s="8"/>
      <c r="E10" s="8"/>
      <c r="F10" s="5" t="s">
        <v>154</v>
      </c>
      <c r="G10" s="8"/>
      <c r="H10" s="8"/>
      <c r="I10" s="8"/>
      <c r="J10" s="8"/>
      <c r="K10" s="6" t="s">
        <v>7</v>
      </c>
      <c r="L10" s="8"/>
      <c r="M10" s="131"/>
      <c r="N10" s="114"/>
      <c r="O10" s="114"/>
      <c r="P10" s="114"/>
      <c r="Q10" s="114"/>
      <c r="R10" s="9"/>
    </row>
    <row r="11" spans="2:65" s="1" customFormat="1" ht="14.65" customHeight="1" x14ac:dyDescent="0.3">
      <c r="B11" s="7"/>
      <c r="C11" s="6" t="s">
        <v>6</v>
      </c>
      <c r="D11" s="8"/>
      <c r="E11" s="8"/>
      <c r="F11" s="5" t="s">
        <v>154</v>
      </c>
      <c r="G11" s="8"/>
      <c r="H11" s="8"/>
      <c r="I11" s="8"/>
      <c r="J11" s="8"/>
      <c r="K11" s="6" t="s">
        <v>8</v>
      </c>
      <c r="L11" s="8"/>
      <c r="M11" s="131" t="s">
        <v>154</v>
      </c>
      <c r="N11" s="114"/>
      <c r="O11" s="114"/>
      <c r="P11" s="114"/>
      <c r="Q11" s="114"/>
      <c r="R11" s="9"/>
    </row>
    <row r="12" spans="2:65" s="1" customFormat="1" ht="10.35" customHeight="1" x14ac:dyDescent="0.3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</row>
    <row r="13" spans="2:65" s="2" customFormat="1" ht="29.25" customHeight="1" x14ac:dyDescent="0.3">
      <c r="B13" s="31"/>
      <c r="C13" s="32" t="s">
        <v>21</v>
      </c>
      <c r="D13" s="33" t="s">
        <v>22</v>
      </c>
      <c r="E13" s="33" t="s">
        <v>11</v>
      </c>
      <c r="F13" s="132" t="s">
        <v>23</v>
      </c>
      <c r="G13" s="133"/>
      <c r="H13" s="133"/>
      <c r="I13" s="133"/>
      <c r="J13" s="33" t="s">
        <v>24</v>
      </c>
      <c r="K13" s="33" t="s">
        <v>25</v>
      </c>
      <c r="L13" s="134" t="s">
        <v>26</v>
      </c>
      <c r="M13" s="133"/>
      <c r="N13" s="132" t="s">
        <v>16</v>
      </c>
      <c r="O13" s="133"/>
      <c r="P13" s="133"/>
      <c r="Q13" s="135"/>
      <c r="R13" s="34"/>
      <c r="T13" s="23" t="s">
        <v>27</v>
      </c>
      <c r="U13" s="24" t="s">
        <v>9</v>
      </c>
      <c r="V13" s="24" t="s">
        <v>28</v>
      </c>
      <c r="W13" s="24" t="s">
        <v>29</v>
      </c>
      <c r="X13" s="24" t="s">
        <v>30</v>
      </c>
      <c r="Y13" s="24" t="s">
        <v>31</v>
      </c>
      <c r="Z13" s="24" t="s">
        <v>32</v>
      </c>
      <c r="AA13" s="25" t="s">
        <v>33</v>
      </c>
    </row>
    <row r="14" spans="2:65" s="1" customFormat="1" ht="29.25" customHeight="1" x14ac:dyDescent="0.35">
      <c r="B14" s="7"/>
      <c r="C14" s="27" t="s">
        <v>153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136">
        <f>SUM(N15,N17,N41,N53,N55)</f>
        <v>0</v>
      </c>
      <c r="O14" s="137"/>
      <c r="P14" s="137"/>
      <c r="Q14" s="137"/>
      <c r="R14" s="9"/>
      <c r="T14" s="26"/>
      <c r="U14" s="11"/>
      <c r="V14" s="11"/>
      <c r="W14" s="35" t="e">
        <f>W15+W17+W41+W54+W56</f>
        <v>#REF!</v>
      </c>
      <c r="X14" s="11"/>
      <c r="Y14" s="35" t="e">
        <f>Y15+Y17+Y41+Y54+Y56</f>
        <v>#REF!</v>
      </c>
      <c r="Z14" s="11"/>
      <c r="AA14" s="36" t="e">
        <f>AA15+AA17+AA41+AA54+AA56</f>
        <v>#REF!</v>
      </c>
      <c r="AT14" s="4" t="s">
        <v>12</v>
      </c>
      <c r="AU14" s="4" t="s">
        <v>14</v>
      </c>
      <c r="BK14" s="37" t="e">
        <f>BK15+BK17+BK41+BK54+BK56</f>
        <v>#REF!</v>
      </c>
    </row>
    <row r="15" spans="2:65" s="3" customFormat="1" ht="37.35" customHeight="1" x14ac:dyDescent="0.35">
      <c r="B15" s="38"/>
      <c r="C15" s="39"/>
      <c r="D15" s="40" t="s">
        <v>17</v>
      </c>
      <c r="E15" s="40"/>
      <c r="F15" s="40"/>
      <c r="G15" s="40"/>
      <c r="H15" s="40"/>
      <c r="I15" s="40"/>
      <c r="J15" s="40"/>
      <c r="K15" s="40"/>
      <c r="L15" s="40"/>
      <c r="M15" s="40"/>
      <c r="N15" s="138">
        <f>BK15</f>
        <v>0</v>
      </c>
      <c r="O15" s="139"/>
      <c r="P15" s="139"/>
      <c r="Q15" s="139"/>
      <c r="R15" s="41"/>
      <c r="T15" s="42"/>
      <c r="U15" s="39"/>
      <c r="V15" s="39"/>
      <c r="W15" s="43">
        <f>W16</f>
        <v>0</v>
      </c>
      <c r="X15" s="39"/>
      <c r="Y15" s="43">
        <f>Y16</f>
        <v>0</v>
      </c>
      <c r="Z15" s="39"/>
      <c r="AA15" s="44">
        <f>AA16</f>
        <v>0</v>
      </c>
      <c r="AR15" s="45" t="s">
        <v>34</v>
      </c>
      <c r="AT15" s="46" t="s">
        <v>12</v>
      </c>
      <c r="AU15" s="46" t="s">
        <v>13</v>
      </c>
      <c r="AY15" s="45" t="s">
        <v>35</v>
      </c>
      <c r="BK15" s="47">
        <f>BK16</f>
        <v>0</v>
      </c>
    </row>
    <row r="16" spans="2:65" s="1" customFormat="1" ht="31.5" customHeight="1" x14ac:dyDescent="0.3">
      <c r="B16" s="29"/>
      <c r="C16" s="48" t="s">
        <v>2</v>
      </c>
      <c r="D16" s="48" t="s">
        <v>36</v>
      </c>
      <c r="E16" s="49" t="s">
        <v>37</v>
      </c>
      <c r="F16" s="109" t="s">
        <v>38</v>
      </c>
      <c r="G16" s="110"/>
      <c r="H16" s="110"/>
      <c r="I16" s="110"/>
      <c r="J16" s="50" t="s">
        <v>39</v>
      </c>
      <c r="K16" s="62">
        <v>5</v>
      </c>
      <c r="L16" s="111">
        <v>0</v>
      </c>
      <c r="M16" s="110"/>
      <c r="N16" s="112">
        <f>ROUND(L16*K16,2)</f>
        <v>0</v>
      </c>
      <c r="O16" s="110"/>
      <c r="P16" s="110"/>
      <c r="Q16" s="110"/>
      <c r="R16" s="30"/>
      <c r="T16" s="51" t="s">
        <v>0</v>
      </c>
      <c r="U16" s="10" t="s">
        <v>10</v>
      </c>
      <c r="V16" s="8"/>
      <c r="W16" s="52">
        <f>V16*K16</f>
        <v>0</v>
      </c>
      <c r="X16" s="52">
        <v>0</v>
      </c>
      <c r="Y16" s="52">
        <f>X16*K16</f>
        <v>0</v>
      </c>
      <c r="Z16" s="52">
        <v>0</v>
      </c>
      <c r="AA16" s="53">
        <f>Z16*K16</f>
        <v>0</v>
      </c>
      <c r="AR16" s="4" t="s">
        <v>34</v>
      </c>
      <c r="AT16" s="4" t="s">
        <v>36</v>
      </c>
      <c r="AU16" s="4" t="s">
        <v>2</v>
      </c>
      <c r="AY16" s="4" t="s">
        <v>35</v>
      </c>
      <c r="BE16" s="28">
        <f>IF(U16="základní",N16,0)</f>
        <v>0</v>
      </c>
      <c r="BF16" s="28">
        <f>IF(U16="snížená",N16,0)</f>
        <v>0</v>
      </c>
      <c r="BG16" s="28">
        <f>IF(U16="zákl. přenesená",N16,0)</f>
        <v>0</v>
      </c>
      <c r="BH16" s="28">
        <f>IF(U16="sníž. přenesená",N16,0)</f>
        <v>0</v>
      </c>
      <c r="BI16" s="28">
        <f>IF(U16="nulová",N16,0)</f>
        <v>0</v>
      </c>
      <c r="BJ16" s="4" t="s">
        <v>2</v>
      </c>
      <c r="BK16" s="28">
        <f>ROUND(L16*K16,2)</f>
        <v>0</v>
      </c>
      <c r="BL16" s="4" t="s">
        <v>34</v>
      </c>
      <c r="BM16" s="4" t="s">
        <v>40</v>
      </c>
    </row>
    <row r="17" spans="2:65" s="3" customFormat="1" ht="37.35" customHeight="1" x14ac:dyDescent="0.35">
      <c r="B17" s="38"/>
      <c r="C17" s="39"/>
      <c r="D17" s="40" t="s">
        <v>119</v>
      </c>
      <c r="E17" s="40"/>
      <c r="F17" s="40"/>
      <c r="G17" s="40"/>
      <c r="H17" s="40"/>
      <c r="I17" s="40"/>
      <c r="J17" s="40"/>
      <c r="K17" s="40"/>
      <c r="L17" s="40"/>
      <c r="M17" s="40"/>
      <c r="N17" s="115">
        <f>SUM(N18:Q38)</f>
        <v>0</v>
      </c>
      <c r="O17" s="116"/>
      <c r="P17" s="116"/>
      <c r="Q17" s="116"/>
      <c r="R17" s="41"/>
      <c r="T17" s="42"/>
      <c r="U17" s="39"/>
      <c r="V17" s="39"/>
      <c r="W17" s="43">
        <f>SUM(W18:W38)</f>
        <v>0</v>
      </c>
      <c r="X17" s="39"/>
      <c r="Y17" s="43">
        <f>SUM(Y18:Y38)</f>
        <v>0</v>
      </c>
      <c r="Z17" s="39"/>
      <c r="AA17" s="44">
        <f>SUM(AA18:AA38)</f>
        <v>0</v>
      </c>
      <c r="AR17" s="45" t="s">
        <v>34</v>
      </c>
      <c r="AT17" s="46" t="s">
        <v>12</v>
      </c>
      <c r="AU17" s="46" t="s">
        <v>13</v>
      </c>
      <c r="AY17" s="45" t="s">
        <v>35</v>
      </c>
      <c r="BK17" s="47">
        <f>SUM(BK18:BK38)</f>
        <v>0</v>
      </c>
    </row>
    <row r="18" spans="2:65" s="1" customFormat="1" ht="44.25" customHeight="1" x14ac:dyDescent="0.3">
      <c r="B18" s="29"/>
      <c r="C18" s="48" t="s">
        <v>20</v>
      </c>
      <c r="D18" s="48" t="s">
        <v>36</v>
      </c>
      <c r="E18" s="49" t="s">
        <v>41</v>
      </c>
      <c r="F18" s="109" t="s">
        <v>42</v>
      </c>
      <c r="G18" s="110"/>
      <c r="H18" s="110"/>
      <c r="I18" s="110"/>
      <c r="J18" s="50" t="s">
        <v>43</v>
      </c>
      <c r="K18" s="80">
        <v>46</v>
      </c>
      <c r="L18" s="111">
        <v>0</v>
      </c>
      <c r="M18" s="110"/>
      <c r="N18" s="112">
        <f t="shared" ref="N18:N38" si="0">ROUND(L18*K18,2)</f>
        <v>0</v>
      </c>
      <c r="O18" s="110"/>
      <c r="P18" s="110"/>
      <c r="Q18" s="110"/>
      <c r="R18" s="30"/>
      <c r="T18" s="51" t="s">
        <v>0</v>
      </c>
      <c r="U18" s="10" t="s">
        <v>10</v>
      </c>
      <c r="V18" s="8"/>
      <c r="W18" s="52">
        <f t="shared" ref="W18:W38" si="1">V18*K18</f>
        <v>0</v>
      </c>
      <c r="X18" s="52">
        <v>0</v>
      </c>
      <c r="Y18" s="52">
        <f t="shared" ref="Y18:Y38" si="2">X18*K18</f>
        <v>0</v>
      </c>
      <c r="Z18" s="52">
        <v>0</v>
      </c>
      <c r="AA18" s="53">
        <f t="shared" ref="AA18:AA38" si="3">Z18*K18</f>
        <v>0</v>
      </c>
      <c r="AR18" s="4" t="s">
        <v>34</v>
      </c>
      <c r="AT18" s="4" t="s">
        <v>36</v>
      </c>
      <c r="AU18" s="4" t="s">
        <v>2</v>
      </c>
      <c r="AY18" s="4" t="s">
        <v>35</v>
      </c>
      <c r="BE18" s="28">
        <f t="shared" ref="BE18:BE38" si="4">IF(U18="základní",N18,0)</f>
        <v>0</v>
      </c>
      <c r="BF18" s="28">
        <f t="shared" ref="BF18:BF38" si="5">IF(U18="snížená",N18,0)</f>
        <v>0</v>
      </c>
      <c r="BG18" s="28">
        <f t="shared" ref="BG18:BG38" si="6">IF(U18="zákl. přenesená",N18,0)</f>
        <v>0</v>
      </c>
      <c r="BH18" s="28">
        <f t="shared" ref="BH18:BH38" si="7">IF(U18="sníž. přenesená",N18,0)</f>
        <v>0</v>
      </c>
      <c r="BI18" s="28">
        <f t="shared" ref="BI18:BI38" si="8">IF(U18="nulová",N18,0)</f>
        <v>0</v>
      </c>
      <c r="BJ18" s="4" t="s">
        <v>2</v>
      </c>
      <c r="BK18" s="28">
        <f t="shared" ref="BK18:BK38" si="9">ROUND(L18*K18,2)</f>
        <v>0</v>
      </c>
      <c r="BL18" s="4" t="s">
        <v>34</v>
      </c>
      <c r="BM18" s="4" t="s">
        <v>44</v>
      </c>
    </row>
    <row r="19" spans="2:65" s="1" customFormat="1" ht="22.5" customHeight="1" x14ac:dyDescent="0.3">
      <c r="B19" s="29"/>
      <c r="C19" s="48" t="s">
        <v>45</v>
      </c>
      <c r="D19" s="48" t="s">
        <v>36</v>
      </c>
      <c r="E19" s="49" t="s">
        <v>46</v>
      </c>
      <c r="F19" s="109" t="s">
        <v>47</v>
      </c>
      <c r="G19" s="110"/>
      <c r="H19" s="110"/>
      <c r="I19" s="110"/>
      <c r="J19" s="50" t="s">
        <v>48</v>
      </c>
      <c r="K19" s="80">
        <v>46</v>
      </c>
      <c r="L19" s="111">
        <v>0</v>
      </c>
      <c r="M19" s="110"/>
      <c r="N19" s="112">
        <f t="shared" si="0"/>
        <v>0</v>
      </c>
      <c r="O19" s="110"/>
      <c r="P19" s="110"/>
      <c r="Q19" s="110"/>
      <c r="R19" s="30"/>
      <c r="T19" s="51" t="s">
        <v>0</v>
      </c>
      <c r="U19" s="10" t="s">
        <v>10</v>
      </c>
      <c r="V19" s="8"/>
      <c r="W19" s="52">
        <f t="shared" si="1"/>
        <v>0</v>
      </c>
      <c r="X19" s="52">
        <v>0</v>
      </c>
      <c r="Y19" s="52">
        <f t="shared" si="2"/>
        <v>0</v>
      </c>
      <c r="Z19" s="52">
        <v>0</v>
      </c>
      <c r="AA19" s="53">
        <f t="shared" si="3"/>
        <v>0</v>
      </c>
      <c r="AR19" s="4" t="s">
        <v>34</v>
      </c>
      <c r="AT19" s="4" t="s">
        <v>36</v>
      </c>
      <c r="AU19" s="4" t="s">
        <v>2</v>
      </c>
      <c r="AY19" s="4" t="s">
        <v>35</v>
      </c>
      <c r="BE19" s="28">
        <f t="shared" si="4"/>
        <v>0</v>
      </c>
      <c r="BF19" s="28">
        <f t="shared" si="5"/>
        <v>0</v>
      </c>
      <c r="BG19" s="28">
        <f t="shared" si="6"/>
        <v>0</v>
      </c>
      <c r="BH19" s="28">
        <f t="shared" si="7"/>
        <v>0</v>
      </c>
      <c r="BI19" s="28">
        <f t="shared" si="8"/>
        <v>0</v>
      </c>
      <c r="BJ19" s="4" t="s">
        <v>2</v>
      </c>
      <c r="BK19" s="28">
        <f t="shared" si="9"/>
        <v>0</v>
      </c>
      <c r="BL19" s="4" t="s">
        <v>34</v>
      </c>
      <c r="BM19" s="4" t="s">
        <v>49</v>
      </c>
    </row>
    <row r="20" spans="2:65" s="67" customFormat="1" ht="22.5" customHeight="1" x14ac:dyDescent="0.3">
      <c r="B20" s="72"/>
      <c r="C20" s="74" t="s">
        <v>34</v>
      </c>
      <c r="D20" s="74"/>
      <c r="E20" s="75"/>
      <c r="F20" s="109" t="s">
        <v>123</v>
      </c>
      <c r="G20" s="110"/>
      <c r="H20" s="110"/>
      <c r="I20" s="110"/>
      <c r="J20" s="76" t="s">
        <v>48</v>
      </c>
      <c r="K20" s="80">
        <v>89</v>
      </c>
      <c r="L20" s="111">
        <v>0</v>
      </c>
      <c r="M20" s="110">
        <v>166</v>
      </c>
      <c r="N20" s="112">
        <f t="shared" ref="N20" si="10">ROUND(L20*K20,2)</f>
        <v>0</v>
      </c>
      <c r="O20" s="110"/>
      <c r="P20" s="110"/>
      <c r="Q20" s="110"/>
      <c r="R20" s="73"/>
      <c r="T20" s="77"/>
      <c r="U20" s="70"/>
      <c r="V20" s="69"/>
      <c r="W20" s="78"/>
      <c r="X20" s="78"/>
      <c r="Y20" s="78"/>
      <c r="Z20" s="78"/>
      <c r="AA20" s="79"/>
      <c r="AR20" s="68"/>
      <c r="AT20" s="68"/>
      <c r="AU20" s="68"/>
      <c r="AY20" s="68"/>
      <c r="BE20" s="71"/>
      <c r="BF20" s="71"/>
      <c r="BG20" s="71"/>
      <c r="BH20" s="71"/>
      <c r="BI20" s="71"/>
      <c r="BJ20" s="68"/>
      <c r="BK20" s="71"/>
      <c r="BL20" s="68"/>
      <c r="BM20" s="68"/>
    </row>
    <row r="21" spans="2:65" s="1" customFormat="1" ht="31.5" customHeight="1" x14ac:dyDescent="0.3">
      <c r="B21" s="29"/>
      <c r="C21" s="74" t="s">
        <v>53</v>
      </c>
      <c r="D21" s="48" t="s">
        <v>36</v>
      </c>
      <c r="E21" s="49" t="s">
        <v>50</v>
      </c>
      <c r="F21" s="109" t="s">
        <v>51</v>
      </c>
      <c r="G21" s="110"/>
      <c r="H21" s="110"/>
      <c r="I21" s="110"/>
      <c r="J21" s="50" t="s">
        <v>43</v>
      </c>
      <c r="K21" s="80">
        <v>89</v>
      </c>
      <c r="L21" s="111">
        <v>0</v>
      </c>
      <c r="M21" s="110"/>
      <c r="N21" s="112">
        <f t="shared" si="0"/>
        <v>0</v>
      </c>
      <c r="O21" s="110"/>
      <c r="P21" s="110"/>
      <c r="Q21" s="110"/>
      <c r="R21" s="30"/>
      <c r="T21" s="51" t="s">
        <v>0</v>
      </c>
      <c r="U21" s="10" t="s">
        <v>10</v>
      </c>
      <c r="V21" s="8"/>
      <c r="W21" s="52">
        <f t="shared" si="1"/>
        <v>0</v>
      </c>
      <c r="X21" s="52">
        <v>0</v>
      </c>
      <c r="Y21" s="52">
        <f t="shared" si="2"/>
        <v>0</v>
      </c>
      <c r="Z21" s="52">
        <v>0</v>
      </c>
      <c r="AA21" s="53">
        <f t="shared" si="3"/>
        <v>0</v>
      </c>
      <c r="AR21" s="4" t="s">
        <v>34</v>
      </c>
      <c r="AT21" s="4" t="s">
        <v>36</v>
      </c>
      <c r="AU21" s="4" t="s">
        <v>2</v>
      </c>
      <c r="AY21" s="4" t="s">
        <v>35</v>
      </c>
      <c r="BE21" s="28">
        <f t="shared" si="4"/>
        <v>0</v>
      </c>
      <c r="BF21" s="28">
        <f t="shared" si="5"/>
        <v>0</v>
      </c>
      <c r="BG21" s="28">
        <f t="shared" si="6"/>
        <v>0</v>
      </c>
      <c r="BH21" s="28">
        <f t="shared" si="7"/>
        <v>0</v>
      </c>
      <c r="BI21" s="28">
        <f t="shared" si="8"/>
        <v>0</v>
      </c>
      <c r="BJ21" s="4" t="s">
        <v>2</v>
      </c>
      <c r="BK21" s="28">
        <f t="shared" si="9"/>
        <v>0</v>
      </c>
      <c r="BL21" s="4" t="s">
        <v>34</v>
      </c>
      <c r="BM21" s="4" t="s">
        <v>52</v>
      </c>
    </row>
    <row r="22" spans="2:65" s="1" customFormat="1" ht="31.5" customHeight="1" x14ac:dyDescent="0.3">
      <c r="B22" s="29"/>
      <c r="C22" s="74" t="s">
        <v>56</v>
      </c>
      <c r="D22" s="48" t="s">
        <v>36</v>
      </c>
      <c r="E22" s="49" t="s">
        <v>54</v>
      </c>
      <c r="F22" s="109" t="s">
        <v>159</v>
      </c>
      <c r="G22" s="110"/>
      <c r="H22" s="110"/>
      <c r="I22" s="110"/>
      <c r="J22" s="50" t="s">
        <v>48</v>
      </c>
      <c r="K22" s="80">
        <v>21</v>
      </c>
      <c r="L22" s="111">
        <v>0</v>
      </c>
      <c r="M22" s="110"/>
      <c r="N22" s="112">
        <f t="shared" si="0"/>
        <v>0</v>
      </c>
      <c r="O22" s="110"/>
      <c r="P22" s="110"/>
      <c r="Q22" s="110"/>
      <c r="R22" s="30"/>
      <c r="T22" s="51" t="s">
        <v>0</v>
      </c>
      <c r="U22" s="10" t="s">
        <v>10</v>
      </c>
      <c r="V22" s="8"/>
      <c r="W22" s="52">
        <f t="shared" si="1"/>
        <v>0</v>
      </c>
      <c r="X22" s="52">
        <v>0</v>
      </c>
      <c r="Y22" s="52">
        <f t="shared" si="2"/>
        <v>0</v>
      </c>
      <c r="Z22" s="52">
        <v>0</v>
      </c>
      <c r="AA22" s="53">
        <f t="shared" si="3"/>
        <v>0</v>
      </c>
      <c r="AR22" s="4" t="s">
        <v>34</v>
      </c>
      <c r="AT22" s="4" t="s">
        <v>36</v>
      </c>
      <c r="AU22" s="4" t="s">
        <v>2</v>
      </c>
      <c r="AY22" s="4" t="s">
        <v>35</v>
      </c>
      <c r="BE22" s="28">
        <f t="shared" si="4"/>
        <v>0</v>
      </c>
      <c r="BF22" s="28">
        <f t="shared" si="5"/>
        <v>0</v>
      </c>
      <c r="BG22" s="28">
        <f t="shared" si="6"/>
        <v>0</v>
      </c>
      <c r="BH22" s="28">
        <f t="shared" si="7"/>
        <v>0</v>
      </c>
      <c r="BI22" s="28">
        <f t="shared" si="8"/>
        <v>0</v>
      </c>
      <c r="BJ22" s="4" t="s">
        <v>2</v>
      </c>
      <c r="BK22" s="28">
        <f t="shared" si="9"/>
        <v>0</v>
      </c>
      <c r="BL22" s="4" t="s">
        <v>34</v>
      </c>
      <c r="BM22" s="4" t="s">
        <v>55</v>
      </c>
    </row>
    <row r="23" spans="2:65" s="67" customFormat="1" ht="31.5" customHeight="1" x14ac:dyDescent="0.3">
      <c r="B23" s="72"/>
      <c r="C23" s="74" t="s">
        <v>60</v>
      </c>
      <c r="D23" s="74" t="s">
        <v>36</v>
      </c>
      <c r="E23" s="75" t="s">
        <v>149</v>
      </c>
      <c r="F23" s="109" t="s">
        <v>160</v>
      </c>
      <c r="G23" s="110"/>
      <c r="H23" s="110"/>
      <c r="I23" s="110"/>
      <c r="J23" s="76" t="s">
        <v>48</v>
      </c>
      <c r="K23" s="80">
        <v>40</v>
      </c>
      <c r="L23" s="111">
        <v>0</v>
      </c>
      <c r="M23" s="110"/>
      <c r="N23" s="112">
        <f t="shared" ref="N23:N25" si="11">ROUND(L23*K23,2)</f>
        <v>0</v>
      </c>
      <c r="O23" s="110"/>
      <c r="P23" s="110"/>
      <c r="Q23" s="110"/>
      <c r="R23" s="73"/>
      <c r="T23" s="77"/>
      <c r="U23" s="70"/>
      <c r="V23" s="107"/>
      <c r="W23" s="78">
        <f t="shared" si="1"/>
        <v>0</v>
      </c>
      <c r="X23" s="78"/>
      <c r="Y23" s="78"/>
      <c r="Z23" s="78"/>
      <c r="AA23" s="79"/>
      <c r="AR23" s="68"/>
      <c r="AT23" s="68"/>
      <c r="AU23" s="68"/>
      <c r="AY23" s="68"/>
      <c r="BE23" s="71"/>
      <c r="BF23" s="71"/>
      <c r="BG23" s="71"/>
      <c r="BH23" s="71"/>
      <c r="BI23" s="71"/>
      <c r="BJ23" s="68"/>
      <c r="BK23" s="71">
        <f t="shared" si="9"/>
        <v>0</v>
      </c>
      <c r="BL23" s="68"/>
      <c r="BM23" s="68"/>
    </row>
    <row r="24" spans="2:65" s="67" customFormat="1" ht="31.5" customHeight="1" x14ac:dyDescent="0.3">
      <c r="B24" s="72"/>
      <c r="C24" s="74" t="s">
        <v>134</v>
      </c>
      <c r="D24" s="74" t="s">
        <v>36</v>
      </c>
      <c r="E24" s="75" t="s">
        <v>150</v>
      </c>
      <c r="F24" s="109" t="s">
        <v>161</v>
      </c>
      <c r="G24" s="110"/>
      <c r="H24" s="110"/>
      <c r="I24" s="110"/>
      <c r="J24" s="76" t="s">
        <v>48</v>
      </c>
      <c r="K24" s="80">
        <v>14</v>
      </c>
      <c r="L24" s="111">
        <v>0</v>
      </c>
      <c r="M24" s="110"/>
      <c r="N24" s="112">
        <f t="shared" si="11"/>
        <v>0</v>
      </c>
      <c r="O24" s="110"/>
      <c r="P24" s="110"/>
      <c r="Q24" s="110"/>
      <c r="R24" s="73"/>
      <c r="T24" s="77"/>
      <c r="U24" s="70"/>
      <c r="V24" s="107"/>
      <c r="W24" s="78">
        <f t="shared" si="1"/>
        <v>0</v>
      </c>
      <c r="X24" s="78"/>
      <c r="Y24" s="78"/>
      <c r="Z24" s="78"/>
      <c r="AA24" s="79"/>
      <c r="AR24" s="68"/>
      <c r="AT24" s="68"/>
      <c r="AU24" s="68"/>
      <c r="AY24" s="68"/>
      <c r="BE24" s="71"/>
      <c r="BF24" s="71"/>
      <c r="BG24" s="71"/>
      <c r="BH24" s="71"/>
      <c r="BI24" s="71"/>
      <c r="BJ24" s="68"/>
      <c r="BK24" s="71">
        <f t="shared" si="9"/>
        <v>0</v>
      </c>
      <c r="BL24" s="68"/>
      <c r="BM24" s="68"/>
    </row>
    <row r="25" spans="2:65" s="67" customFormat="1" ht="31.5" customHeight="1" x14ac:dyDescent="0.3">
      <c r="B25" s="72"/>
      <c r="C25" s="74" t="s">
        <v>135</v>
      </c>
      <c r="D25" s="74" t="s">
        <v>36</v>
      </c>
      <c r="E25" s="75" t="s">
        <v>151</v>
      </c>
      <c r="F25" s="109" t="s">
        <v>162</v>
      </c>
      <c r="G25" s="110"/>
      <c r="H25" s="110"/>
      <c r="I25" s="110"/>
      <c r="J25" s="76" t="s">
        <v>48</v>
      </c>
      <c r="K25" s="80">
        <v>14</v>
      </c>
      <c r="L25" s="111">
        <v>0</v>
      </c>
      <c r="M25" s="110"/>
      <c r="N25" s="112">
        <f t="shared" si="11"/>
        <v>0</v>
      </c>
      <c r="O25" s="110"/>
      <c r="P25" s="110"/>
      <c r="Q25" s="110"/>
      <c r="R25" s="73"/>
      <c r="T25" s="77"/>
      <c r="U25" s="70"/>
      <c r="V25" s="107"/>
      <c r="W25" s="78">
        <f t="shared" si="1"/>
        <v>0</v>
      </c>
      <c r="X25" s="78"/>
      <c r="Y25" s="78"/>
      <c r="Z25" s="78"/>
      <c r="AA25" s="79"/>
      <c r="AR25" s="68"/>
      <c r="AT25" s="68"/>
      <c r="AU25" s="68"/>
      <c r="AY25" s="68"/>
      <c r="BE25" s="71"/>
      <c r="BF25" s="71"/>
      <c r="BG25" s="71"/>
      <c r="BH25" s="71"/>
      <c r="BI25" s="71"/>
      <c r="BJ25" s="68"/>
      <c r="BK25" s="71">
        <f t="shared" si="9"/>
        <v>0</v>
      </c>
      <c r="BL25" s="68"/>
      <c r="BM25" s="68"/>
    </row>
    <row r="26" spans="2:65" s="1" customFormat="1" ht="31.5" customHeight="1" x14ac:dyDescent="0.3">
      <c r="B26" s="29"/>
      <c r="C26" s="74" t="s">
        <v>136</v>
      </c>
      <c r="D26" s="48" t="s">
        <v>36</v>
      </c>
      <c r="E26" s="49" t="s">
        <v>57</v>
      </c>
      <c r="F26" s="109" t="s">
        <v>58</v>
      </c>
      <c r="G26" s="110"/>
      <c r="H26" s="110"/>
      <c r="I26" s="110"/>
      <c r="J26" s="50" t="s">
        <v>43</v>
      </c>
      <c r="K26" s="80">
        <v>23</v>
      </c>
      <c r="L26" s="111">
        <v>0</v>
      </c>
      <c r="M26" s="110"/>
      <c r="N26" s="112">
        <f t="shared" si="0"/>
        <v>0</v>
      </c>
      <c r="O26" s="110"/>
      <c r="P26" s="110"/>
      <c r="Q26" s="110"/>
      <c r="R26" s="30"/>
      <c r="T26" s="51" t="s">
        <v>0</v>
      </c>
      <c r="U26" s="10" t="s">
        <v>10</v>
      </c>
      <c r="V26" s="8"/>
      <c r="W26" s="52">
        <f t="shared" si="1"/>
        <v>0</v>
      </c>
      <c r="X26" s="52">
        <v>0</v>
      </c>
      <c r="Y26" s="52">
        <f t="shared" si="2"/>
        <v>0</v>
      </c>
      <c r="Z26" s="52">
        <v>0</v>
      </c>
      <c r="AA26" s="53">
        <f t="shared" si="3"/>
        <v>0</v>
      </c>
      <c r="AR26" s="4" t="s">
        <v>34</v>
      </c>
      <c r="AT26" s="4" t="s">
        <v>36</v>
      </c>
      <c r="AU26" s="4" t="s">
        <v>2</v>
      </c>
      <c r="AY26" s="4" t="s">
        <v>35</v>
      </c>
      <c r="BE26" s="28">
        <f t="shared" si="4"/>
        <v>0</v>
      </c>
      <c r="BF26" s="28">
        <f t="shared" si="5"/>
        <v>0</v>
      </c>
      <c r="BG26" s="28">
        <f t="shared" si="6"/>
        <v>0</v>
      </c>
      <c r="BH26" s="28">
        <f t="shared" si="7"/>
        <v>0</v>
      </c>
      <c r="BI26" s="28">
        <f t="shared" si="8"/>
        <v>0</v>
      </c>
      <c r="BJ26" s="4" t="s">
        <v>2</v>
      </c>
      <c r="BK26" s="28">
        <f t="shared" si="9"/>
        <v>0</v>
      </c>
      <c r="BL26" s="4" t="s">
        <v>34</v>
      </c>
      <c r="BM26" s="4" t="s">
        <v>59</v>
      </c>
    </row>
    <row r="27" spans="2:65" s="1" customFormat="1" ht="31.5" customHeight="1" x14ac:dyDescent="0.3">
      <c r="B27" s="29"/>
      <c r="C27" s="74" t="s">
        <v>137</v>
      </c>
      <c r="D27" s="48" t="s">
        <v>36</v>
      </c>
      <c r="E27" s="49" t="s">
        <v>61</v>
      </c>
      <c r="F27" s="109" t="s">
        <v>124</v>
      </c>
      <c r="G27" s="110"/>
      <c r="H27" s="110"/>
      <c r="I27" s="110"/>
      <c r="J27" s="50" t="s">
        <v>43</v>
      </c>
      <c r="K27" s="80">
        <v>12</v>
      </c>
      <c r="L27" s="111">
        <v>0</v>
      </c>
      <c r="M27" s="110"/>
      <c r="N27" s="112">
        <f t="shared" si="0"/>
        <v>0</v>
      </c>
      <c r="O27" s="110"/>
      <c r="P27" s="110"/>
      <c r="Q27" s="110"/>
      <c r="R27" s="30"/>
      <c r="T27" s="51" t="s">
        <v>0</v>
      </c>
      <c r="U27" s="10" t="s">
        <v>10</v>
      </c>
      <c r="V27" s="8"/>
      <c r="W27" s="52">
        <f t="shared" si="1"/>
        <v>0</v>
      </c>
      <c r="X27" s="52">
        <v>0</v>
      </c>
      <c r="Y27" s="52">
        <f t="shared" si="2"/>
        <v>0</v>
      </c>
      <c r="Z27" s="52">
        <v>0</v>
      </c>
      <c r="AA27" s="53">
        <f t="shared" si="3"/>
        <v>0</v>
      </c>
      <c r="AR27" s="4" t="s">
        <v>34</v>
      </c>
      <c r="AT27" s="4" t="s">
        <v>36</v>
      </c>
      <c r="AU27" s="4" t="s">
        <v>2</v>
      </c>
      <c r="AY27" s="4" t="s">
        <v>35</v>
      </c>
      <c r="BE27" s="28">
        <f t="shared" si="4"/>
        <v>0</v>
      </c>
      <c r="BF27" s="28">
        <f t="shared" si="5"/>
        <v>0</v>
      </c>
      <c r="BG27" s="28">
        <f t="shared" si="6"/>
        <v>0</v>
      </c>
      <c r="BH27" s="28">
        <f t="shared" si="7"/>
        <v>0</v>
      </c>
      <c r="BI27" s="28">
        <f t="shared" si="8"/>
        <v>0</v>
      </c>
      <c r="BJ27" s="4" t="s">
        <v>2</v>
      </c>
      <c r="BK27" s="28">
        <f t="shared" si="9"/>
        <v>0</v>
      </c>
      <c r="BL27" s="4" t="s">
        <v>34</v>
      </c>
      <c r="BM27" s="4" t="s">
        <v>62</v>
      </c>
    </row>
    <row r="28" spans="2:65" s="67" customFormat="1" ht="31.5" customHeight="1" x14ac:dyDescent="0.3">
      <c r="B28" s="72"/>
      <c r="C28" s="74" t="s">
        <v>138</v>
      </c>
      <c r="D28" s="74" t="s">
        <v>36</v>
      </c>
      <c r="E28" s="75" t="s">
        <v>61</v>
      </c>
      <c r="F28" s="109" t="s">
        <v>125</v>
      </c>
      <c r="G28" s="110"/>
      <c r="H28" s="110"/>
      <c r="I28" s="110"/>
      <c r="J28" s="76" t="s">
        <v>43</v>
      </c>
      <c r="K28" s="80">
        <v>6</v>
      </c>
      <c r="L28" s="111">
        <v>0</v>
      </c>
      <c r="M28" s="110"/>
      <c r="N28" s="112">
        <f t="shared" ref="N28" si="12">ROUND(L28*K28,2)</f>
        <v>0</v>
      </c>
      <c r="O28" s="110"/>
      <c r="P28" s="110"/>
      <c r="Q28" s="110"/>
      <c r="R28" s="73"/>
      <c r="T28" s="77"/>
      <c r="U28" s="70"/>
      <c r="V28" s="69"/>
      <c r="W28" s="78"/>
      <c r="X28" s="78"/>
      <c r="Y28" s="78"/>
      <c r="Z28" s="78"/>
      <c r="AA28" s="79"/>
      <c r="AR28" s="68"/>
      <c r="AT28" s="68"/>
      <c r="AU28" s="68"/>
      <c r="AY28" s="68"/>
      <c r="BE28" s="71"/>
      <c r="BF28" s="71"/>
      <c r="BG28" s="71"/>
      <c r="BH28" s="71"/>
      <c r="BI28" s="71"/>
      <c r="BJ28" s="68"/>
      <c r="BK28" s="71"/>
      <c r="BL28" s="68"/>
      <c r="BM28" s="68"/>
    </row>
    <row r="29" spans="2:65" s="64" customFormat="1" ht="31.5" customHeight="1" x14ac:dyDescent="0.3">
      <c r="B29" s="29"/>
      <c r="C29" s="74" t="s">
        <v>139</v>
      </c>
      <c r="D29" s="48" t="s">
        <v>36</v>
      </c>
      <c r="E29" s="49" t="s">
        <v>61</v>
      </c>
      <c r="F29" s="109" t="s">
        <v>118</v>
      </c>
      <c r="G29" s="110"/>
      <c r="H29" s="110"/>
      <c r="I29" s="110"/>
      <c r="J29" s="50" t="s">
        <v>43</v>
      </c>
      <c r="K29" s="80">
        <v>5</v>
      </c>
      <c r="L29" s="111">
        <v>0</v>
      </c>
      <c r="M29" s="110"/>
      <c r="N29" s="112">
        <f t="shared" si="0"/>
        <v>0</v>
      </c>
      <c r="O29" s="110"/>
      <c r="P29" s="110"/>
      <c r="Q29" s="110"/>
      <c r="R29" s="30"/>
      <c r="T29" s="51"/>
      <c r="U29" s="10"/>
      <c r="V29" s="63"/>
      <c r="W29" s="52"/>
      <c r="X29" s="52"/>
      <c r="Y29" s="52"/>
      <c r="Z29" s="52"/>
      <c r="AA29" s="53"/>
      <c r="AR29" s="4"/>
      <c r="AT29" s="4"/>
      <c r="AU29" s="4"/>
      <c r="AY29" s="4"/>
      <c r="BE29" s="28"/>
      <c r="BF29" s="28"/>
      <c r="BG29" s="28"/>
      <c r="BH29" s="28"/>
      <c r="BI29" s="28"/>
      <c r="BJ29" s="4"/>
      <c r="BK29" s="28"/>
      <c r="BL29" s="4"/>
      <c r="BM29" s="4"/>
    </row>
    <row r="30" spans="2:65" s="64" customFormat="1" ht="31.5" customHeight="1" x14ac:dyDescent="0.3">
      <c r="B30" s="29"/>
      <c r="C30" s="74" t="s">
        <v>140</v>
      </c>
      <c r="D30" s="48" t="s">
        <v>36</v>
      </c>
      <c r="E30" s="49" t="s">
        <v>61</v>
      </c>
      <c r="F30" s="109" t="s">
        <v>117</v>
      </c>
      <c r="G30" s="110"/>
      <c r="H30" s="110"/>
      <c r="I30" s="110"/>
      <c r="J30" s="50" t="s">
        <v>43</v>
      </c>
      <c r="K30" s="80">
        <v>11</v>
      </c>
      <c r="L30" s="111">
        <v>0</v>
      </c>
      <c r="M30" s="110"/>
      <c r="N30" s="112">
        <f t="shared" ref="N30" si="13">ROUND(L30*K30,2)</f>
        <v>0</v>
      </c>
      <c r="O30" s="110"/>
      <c r="P30" s="110"/>
      <c r="Q30" s="110"/>
      <c r="R30" s="30"/>
      <c r="T30" s="51"/>
      <c r="U30" s="10"/>
      <c r="V30" s="63"/>
      <c r="W30" s="52"/>
      <c r="X30" s="52"/>
      <c r="Y30" s="52"/>
      <c r="Z30" s="52"/>
      <c r="AA30" s="53"/>
      <c r="AR30" s="4"/>
      <c r="AT30" s="4"/>
      <c r="AU30" s="4"/>
      <c r="AY30" s="4"/>
      <c r="BE30" s="28"/>
      <c r="BF30" s="28"/>
      <c r="BG30" s="28"/>
      <c r="BH30" s="28"/>
      <c r="BI30" s="28"/>
      <c r="BJ30" s="4"/>
      <c r="BK30" s="28"/>
      <c r="BL30" s="4"/>
      <c r="BM30" s="4"/>
    </row>
    <row r="31" spans="2:65" s="1" customFormat="1" ht="31.5" customHeight="1" x14ac:dyDescent="0.3">
      <c r="B31" s="29"/>
      <c r="C31" s="74" t="s">
        <v>141</v>
      </c>
      <c r="D31" s="48" t="s">
        <v>36</v>
      </c>
      <c r="E31" s="49" t="s">
        <v>63</v>
      </c>
      <c r="F31" s="109" t="s">
        <v>64</v>
      </c>
      <c r="G31" s="110"/>
      <c r="H31" s="110"/>
      <c r="I31" s="110"/>
      <c r="J31" s="50" t="s">
        <v>43</v>
      </c>
      <c r="K31" s="80">
        <v>23</v>
      </c>
      <c r="L31" s="111">
        <v>0</v>
      </c>
      <c r="M31" s="110"/>
      <c r="N31" s="112">
        <f t="shared" si="0"/>
        <v>0</v>
      </c>
      <c r="O31" s="110"/>
      <c r="P31" s="110"/>
      <c r="Q31" s="110"/>
      <c r="R31" s="30"/>
      <c r="T31" s="51" t="s">
        <v>0</v>
      </c>
      <c r="U31" s="10" t="s">
        <v>10</v>
      </c>
      <c r="V31" s="8"/>
      <c r="W31" s="52">
        <f t="shared" si="1"/>
        <v>0</v>
      </c>
      <c r="X31" s="52">
        <v>0</v>
      </c>
      <c r="Y31" s="52">
        <f t="shared" si="2"/>
        <v>0</v>
      </c>
      <c r="Z31" s="52">
        <v>0</v>
      </c>
      <c r="AA31" s="53">
        <f t="shared" si="3"/>
        <v>0</v>
      </c>
      <c r="AR31" s="4" t="s">
        <v>34</v>
      </c>
      <c r="AT31" s="4" t="s">
        <v>36</v>
      </c>
      <c r="AU31" s="4" t="s">
        <v>2</v>
      </c>
      <c r="AY31" s="4" t="s">
        <v>35</v>
      </c>
      <c r="BE31" s="28">
        <f t="shared" si="4"/>
        <v>0</v>
      </c>
      <c r="BF31" s="28">
        <f t="shared" si="5"/>
        <v>0</v>
      </c>
      <c r="BG31" s="28">
        <f t="shared" si="6"/>
        <v>0</v>
      </c>
      <c r="BH31" s="28">
        <f t="shared" si="7"/>
        <v>0</v>
      </c>
      <c r="BI31" s="28">
        <f t="shared" si="8"/>
        <v>0</v>
      </c>
      <c r="BJ31" s="4" t="s">
        <v>2</v>
      </c>
      <c r="BK31" s="28">
        <f t="shared" si="9"/>
        <v>0</v>
      </c>
      <c r="BL31" s="4" t="s">
        <v>34</v>
      </c>
      <c r="BM31" s="4" t="s">
        <v>65</v>
      </c>
    </row>
    <row r="32" spans="2:65" s="1" customFormat="1" ht="22.5" customHeight="1" x14ac:dyDescent="0.3">
      <c r="B32" s="29"/>
      <c r="C32" s="74" t="s">
        <v>142</v>
      </c>
      <c r="D32" s="48" t="s">
        <v>36</v>
      </c>
      <c r="E32" s="49" t="s">
        <v>66</v>
      </c>
      <c r="F32" s="109" t="s">
        <v>67</v>
      </c>
      <c r="G32" s="110"/>
      <c r="H32" s="110"/>
      <c r="I32" s="110"/>
      <c r="J32" s="50" t="s">
        <v>48</v>
      </c>
      <c r="K32" s="80">
        <v>23</v>
      </c>
      <c r="L32" s="111">
        <v>0</v>
      </c>
      <c r="M32" s="110"/>
      <c r="N32" s="112">
        <f t="shared" si="0"/>
        <v>0</v>
      </c>
      <c r="O32" s="110"/>
      <c r="P32" s="110"/>
      <c r="Q32" s="110"/>
      <c r="R32" s="30"/>
      <c r="T32" s="51" t="s">
        <v>0</v>
      </c>
      <c r="U32" s="10" t="s">
        <v>10</v>
      </c>
      <c r="V32" s="8"/>
      <c r="W32" s="52">
        <f t="shared" si="1"/>
        <v>0</v>
      </c>
      <c r="X32" s="52">
        <v>0</v>
      </c>
      <c r="Y32" s="52">
        <f t="shared" si="2"/>
        <v>0</v>
      </c>
      <c r="Z32" s="52">
        <v>0</v>
      </c>
      <c r="AA32" s="53">
        <f t="shared" si="3"/>
        <v>0</v>
      </c>
      <c r="AR32" s="4" t="s">
        <v>34</v>
      </c>
      <c r="AT32" s="4" t="s">
        <v>36</v>
      </c>
      <c r="AU32" s="4" t="s">
        <v>2</v>
      </c>
      <c r="AY32" s="4" t="s">
        <v>35</v>
      </c>
      <c r="BE32" s="28">
        <f t="shared" si="4"/>
        <v>0</v>
      </c>
      <c r="BF32" s="28">
        <f t="shared" si="5"/>
        <v>0</v>
      </c>
      <c r="BG32" s="28">
        <f t="shared" si="6"/>
        <v>0</v>
      </c>
      <c r="BH32" s="28">
        <f t="shared" si="7"/>
        <v>0</v>
      </c>
      <c r="BI32" s="28">
        <f t="shared" si="8"/>
        <v>0</v>
      </c>
      <c r="BJ32" s="4" t="s">
        <v>2</v>
      </c>
      <c r="BK32" s="28">
        <f t="shared" si="9"/>
        <v>0</v>
      </c>
      <c r="BL32" s="4" t="s">
        <v>34</v>
      </c>
      <c r="BM32" s="4" t="s">
        <v>68</v>
      </c>
    </row>
    <row r="33" spans="2:65" s="1" customFormat="1" ht="44.25" customHeight="1" x14ac:dyDescent="0.3">
      <c r="B33" s="29"/>
      <c r="C33" s="74" t="s">
        <v>143</v>
      </c>
      <c r="D33" s="48" t="s">
        <v>36</v>
      </c>
      <c r="E33" s="49" t="s">
        <v>69</v>
      </c>
      <c r="F33" s="109" t="s">
        <v>70</v>
      </c>
      <c r="G33" s="110"/>
      <c r="H33" s="110"/>
      <c r="I33" s="110"/>
      <c r="J33" s="50" t="s">
        <v>71</v>
      </c>
      <c r="K33" s="80">
        <v>150</v>
      </c>
      <c r="L33" s="111">
        <v>0</v>
      </c>
      <c r="M33" s="110"/>
      <c r="N33" s="112">
        <f t="shared" si="0"/>
        <v>0</v>
      </c>
      <c r="O33" s="110"/>
      <c r="P33" s="110"/>
      <c r="Q33" s="110"/>
      <c r="R33" s="30"/>
      <c r="T33" s="51" t="s">
        <v>0</v>
      </c>
      <c r="U33" s="10" t="s">
        <v>10</v>
      </c>
      <c r="V33" s="8"/>
      <c r="W33" s="52">
        <f t="shared" si="1"/>
        <v>0</v>
      </c>
      <c r="X33" s="52">
        <v>0</v>
      </c>
      <c r="Y33" s="52">
        <f t="shared" si="2"/>
        <v>0</v>
      </c>
      <c r="Z33" s="52">
        <v>0</v>
      </c>
      <c r="AA33" s="53">
        <f t="shared" si="3"/>
        <v>0</v>
      </c>
      <c r="AR33" s="4" t="s">
        <v>34</v>
      </c>
      <c r="AT33" s="4" t="s">
        <v>36</v>
      </c>
      <c r="AU33" s="4" t="s">
        <v>2</v>
      </c>
      <c r="AY33" s="4" t="s">
        <v>35</v>
      </c>
      <c r="BE33" s="28">
        <f t="shared" si="4"/>
        <v>0</v>
      </c>
      <c r="BF33" s="28">
        <f t="shared" si="5"/>
        <v>0</v>
      </c>
      <c r="BG33" s="28">
        <f t="shared" si="6"/>
        <v>0</v>
      </c>
      <c r="BH33" s="28">
        <f t="shared" si="7"/>
        <v>0</v>
      </c>
      <c r="BI33" s="28">
        <f t="shared" si="8"/>
        <v>0</v>
      </c>
      <c r="BJ33" s="4" t="s">
        <v>2</v>
      </c>
      <c r="BK33" s="28">
        <f t="shared" si="9"/>
        <v>0</v>
      </c>
      <c r="BL33" s="4" t="s">
        <v>34</v>
      </c>
      <c r="BM33" s="4" t="s">
        <v>72</v>
      </c>
    </row>
    <row r="34" spans="2:65" s="1" customFormat="1" ht="22.5" customHeight="1" x14ac:dyDescent="0.3">
      <c r="B34" s="29"/>
      <c r="C34" s="74" t="s">
        <v>144</v>
      </c>
      <c r="D34" s="48" t="s">
        <v>36</v>
      </c>
      <c r="E34" s="49" t="s">
        <v>73</v>
      </c>
      <c r="F34" s="109" t="s">
        <v>74</v>
      </c>
      <c r="G34" s="110"/>
      <c r="H34" s="110"/>
      <c r="I34" s="110"/>
      <c r="J34" s="50" t="s">
        <v>75</v>
      </c>
      <c r="K34" s="80">
        <v>150</v>
      </c>
      <c r="L34" s="111">
        <v>0</v>
      </c>
      <c r="M34" s="110"/>
      <c r="N34" s="112">
        <f t="shared" si="0"/>
        <v>0</v>
      </c>
      <c r="O34" s="110"/>
      <c r="P34" s="110"/>
      <c r="Q34" s="110"/>
      <c r="R34" s="30"/>
      <c r="T34" s="51" t="s">
        <v>0</v>
      </c>
      <c r="U34" s="10" t="s">
        <v>10</v>
      </c>
      <c r="V34" s="8"/>
      <c r="W34" s="52">
        <f t="shared" si="1"/>
        <v>0</v>
      </c>
      <c r="X34" s="52">
        <v>0</v>
      </c>
      <c r="Y34" s="52">
        <f t="shared" si="2"/>
        <v>0</v>
      </c>
      <c r="Z34" s="52">
        <v>0</v>
      </c>
      <c r="AA34" s="53">
        <f t="shared" si="3"/>
        <v>0</v>
      </c>
      <c r="AR34" s="4" t="s">
        <v>34</v>
      </c>
      <c r="AT34" s="4" t="s">
        <v>36</v>
      </c>
      <c r="AU34" s="4" t="s">
        <v>2</v>
      </c>
      <c r="AY34" s="4" t="s">
        <v>35</v>
      </c>
      <c r="BE34" s="28">
        <f t="shared" si="4"/>
        <v>0</v>
      </c>
      <c r="BF34" s="28">
        <f t="shared" si="5"/>
        <v>0</v>
      </c>
      <c r="BG34" s="28">
        <f t="shared" si="6"/>
        <v>0</v>
      </c>
      <c r="BH34" s="28">
        <f t="shared" si="7"/>
        <v>0</v>
      </c>
      <c r="BI34" s="28">
        <f t="shared" si="8"/>
        <v>0</v>
      </c>
      <c r="BJ34" s="4" t="s">
        <v>2</v>
      </c>
      <c r="BK34" s="28">
        <f t="shared" si="9"/>
        <v>0</v>
      </c>
      <c r="BL34" s="4" t="s">
        <v>34</v>
      </c>
      <c r="BM34" s="4" t="s">
        <v>76</v>
      </c>
    </row>
    <row r="35" spans="2:65" s="1" customFormat="1" ht="44.25" customHeight="1" x14ac:dyDescent="0.3">
      <c r="B35" s="72"/>
      <c r="C35" s="74" t="s">
        <v>145</v>
      </c>
      <c r="D35" s="74" t="s">
        <v>36</v>
      </c>
      <c r="E35" s="75" t="s">
        <v>77</v>
      </c>
      <c r="F35" s="109" t="s">
        <v>78</v>
      </c>
      <c r="G35" s="110"/>
      <c r="H35" s="110"/>
      <c r="I35" s="110"/>
      <c r="J35" s="76" t="s">
        <v>71</v>
      </c>
      <c r="K35" s="80">
        <v>300</v>
      </c>
      <c r="L35" s="111">
        <v>0</v>
      </c>
      <c r="M35" s="110"/>
      <c r="N35" s="112">
        <f t="shared" si="0"/>
        <v>0</v>
      </c>
      <c r="O35" s="110"/>
      <c r="P35" s="110"/>
      <c r="Q35" s="110"/>
      <c r="R35" s="73"/>
      <c r="T35" s="51" t="s">
        <v>0</v>
      </c>
      <c r="U35" s="10" t="s">
        <v>10</v>
      </c>
      <c r="V35" s="8"/>
      <c r="W35" s="52">
        <f t="shared" si="1"/>
        <v>0</v>
      </c>
      <c r="X35" s="52">
        <v>0</v>
      </c>
      <c r="Y35" s="52">
        <f t="shared" si="2"/>
        <v>0</v>
      </c>
      <c r="Z35" s="52">
        <v>0</v>
      </c>
      <c r="AA35" s="53">
        <f t="shared" si="3"/>
        <v>0</v>
      </c>
      <c r="AR35" s="4" t="s">
        <v>34</v>
      </c>
      <c r="AT35" s="4" t="s">
        <v>36</v>
      </c>
      <c r="AU35" s="4" t="s">
        <v>2</v>
      </c>
      <c r="AY35" s="4" t="s">
        <v>35</v>
      </c>
      <c r="BE35" s="28">
        <f t="shared" si="4"/>
        <v>0</v>
      </c>
      <c r="BF35" s="28">
        <f t="shared" si="5"/>
        <v>0</v>
      </c>
      <c r="BG35" s="28">
        <f t="shared" si="6"/>
        <v>0</v>
      </c>
      <c r="BH35" s="28">
        <f t="shared" si="7"/>
        <v>0</v>
      </c>
      <c r="BI35" s="28">
        <f t="shared" si="8"/>
        <v>0</v>
      </c>
      <c r="BJ35" s="4" t="s">
        <v>2</v>
      </c>
      <c r="BK35" s="28">
        <f t="shared" si="9"/>
        <v>0</v>
      </c>
      <c r="BL35" s="4" t="s">
        <v>34</v>
      </c>
      <c r="BM35" s="4" t="s">
        <v>79</v>
      </c>
    </row>
    <row r="36" spans="2:65" s="64" customFormat="1" ht="44.25" customHeight="1" x14ac:dyDescent="0.3">
      <c r="B36" s="72"/>
      <c r="C36" s="74" t="s">
        <v>146</v>
      </c>
      <c r="D36" s="74" t="s">
        <v>36</v>
      </c>
      <c r="E36" s="75" t="s">
        <v>77</v>
      </c>
      <c r="F36" s="109" t="s">
        <v>126</v>
      </c>
      <c r="G36" s="110"/>
      <c r="H36" s="110"/>
      <c r="I36" s="110"/>
      <c r="J36" s="76" t="s">
        <v>48</v>
      </c>
      <c r="K36" s="80">
        <v>23</v>
      </c>
      <c r="L36" s="111">
        <v>0</v>
      </c>
      <c r="M36" s="110"/>
      <c r="N36" s="112">
        <f t="shared" si="0"/>
        <v>0</v>
      </c>
      <c r="O36" s="110"/>
      <c r="P36" s="110"/>
      <c r="Q36" s="110"/>
      <c r="R36" s="73"/>
      <c r="T36" s="51"/>
      <c r="U36" s="10"/>
      <c r="V36" s="65"/>
      <c r="W36" s="52"/>
      <c r="X36" s="52"/>
      <c r="Y36" s="52"/>
      <c r="Z36" s="52"/>
      <c r="AA36" s="53"/>
      <c r="AR36" s="4"/>
      <c r="AT36" s="4"/>
      <c r="AU36" s="4"/>
      <c r="AY36" s="4"/>
      <c r="BE36" s="28"/>
      <c r="BF36" s="28"/>
      <c r="BG36" s="28"/>
      <c r="BH36" s="28"/>
      <c r="BI36" s="28"/>
      <c r="BJ36" s="4"/>
      <c r="BK36" s="28"/>
      <c r="BL36" s="4"/>
      <c r="BM36" s="4"/>
    </row>
    <row r="37" spans="2:65" s="67" customFormat="1" ht="44.25" customHeight="1" x14ac:dyDescent="0.3">
      <c r="B37" s="72"/>
      <c r="C37" s="74" t="s">
        <v>147</v>
      </c>
      <c r="D37" s="74"/>
      <c r="E37" s="75"/>
      <c r="F37" s="109" t="s">
        <v>127</v>
      </c>
      <c r="G37" s="110"/>
      <c r="H37" s="110"/>
      <c r="I37" s="110"/>
      <c r="J37" s="76" t="s">
        <v>48</v>
      </c>
      <c r="K37" s="80">
        <v>23</v>
      </c>
      <c r="L37" s="111">
        <v>0</v>
      </c>
      <c r="M37" s="110"/>
      <c r="N37" s="112">
        <f t="shared" ref="N37" si="14">ROUND(L37*K37,2)</f>
        <v>0</v>
      </c>
      <c r="O37" s="110"/>
      <c r="P37" s="110"/>
      <c r="Q37" s="110"/>
      <c r="R37" s="73"/>
      <c r="T37" s="77"/>
      <c r="U37" s="70"/>
      <c r="V37" s="69"/>
      <c r="W37" s="78"/>
      <c r="X37" s="78"/>
      <c r="Y37" s="78"/>
      <c r="Z37" s="78"/>
      <c r="AA37" s="79"/>
      <c r="AR37" s="68"/>
      <c r="AT37" s="68"/>
      <c r="AU37" s="68"/>
      <c r="AY37" s="68"/>
      <c r="BE37" s="71"/>
      <c r="BF37" s="71"/>
      <c r="BG37" s="71"/>
      <c r="BH37" s="71"/>
      <c r="BI37" s="71"/>
      <c r="BJ37" s="68"/>
      <c r="BK37" s="71"/>
      <c r="BL37" s="68"/>
      <c r="BM37" s="68"/>
    </row>
    <row r="38" spans="2:65" s="1" customFormat="1" ht="22.5" customHeight="1" x14ac:dyDescent="0.3">
      <c r="B38" s="72"/>
      <c r="C38" s="74" t="s">
        <v>148</v>
      </c>
      <c r="D38" s="74" t="s">
        <v>36</v>
      </c>
      <c r="E38" s="75" t="s">
        <v>80</v>
      </c>
      <c r="F38" s="109" t="s">
        <v>120</v>
      </c>
      <c r="G38" s="110"/>
      <c r="H38" s="110"/>
      <c r="I38" s="110"/>
      <c r="J38" s="76" t="s">
        <v>71</v>
      </c>
      <c r="K38" s="80">
        <v>300</v>
      </c>
      <c r="L38" s="111">
        <v>0</v>
      </c>
      <c r="M38" s="110"/>
      <c r="N38" s="112">
        <f t="shared" si="0"/>
        <v>0</v>
      </c>
      <c r="O38" s="110"/>
      <c r="P38" s="110"/>
      <c r="Q38" s="110"/>
      <c r="R38" s="73"/>
      <c r="T38" s="51" t="s">
        <v>0</v>
      </c>
      <c r="U38" s="10" t="s">
        <v>10</v>
      </c>
      <c r="V38" s="8"/>
      <c r="W38" s="52">
        <f t="shared" si="1"/>
        <v>0</v>
      </c>
      <c r="X38" s="52">
        <v>0</v>
      </c>
      <c r="Y38" s="52">
        <f t="shared" si="2"/>
        <v>0</v>
      </c>
      <c r="Z38" s="52">
        <v>0</v>
      </c>
      <c r="AA38" s="53">
        <f t="shared" si="3"/>
        <v>0</v>
      </c>
      <c r="AR38" s="4" t="s">
        <v>34</v>
      </c>
      <c r="AT38" s="4" t="s">
        <v>36</v>
      </c>
      <c r="AU38" s="4" t="s">
        <v>2</v>
      </c>
      <c r="AY38" s="4" t="s">
        <v>35</v>
      </c>
      <c r="BE38" s="28">
        <f t="shared" si="4"/>
        <v>0</v>
      </c>
      <c r="BF38" s="28">
        <f t="shared" si="5"/>
        <v>0</v>
      </c>
      <c r="BG38" s="28">
        <f t="shared" si="6"/>
        <v>0</v>
      </c>
      <c r="BH38" s="28">
        <f t="shared" si="7"/>
        <v>0</v>
      </c>
      <c r="BI38" s="28">
        <f t="shared" si="8"/>
        <v>0</v>
      </c>
      <c r="BJ38" s="4" t="s">
        <v>2</v>
      </c>
      <c r="BK38" s="28">
        <f t="shared" si="9"/>
        <v>0</v>
      </c>
      <c r="BL38" s="4" t="s">
        <v>34</v>
      </c>
      <c r="BM38" s="4" t="s">
        <v>81</v>
      </c>
    </row>
    <row r="39" spans="2:65" s="67" customFormat="1" ht="89.25" customHeight="1" x14ac:dyDescent="0.3">
      <c r="B39" s="87"/>
      <c r="C39" s="88"/>
      <c r="D39" s="88"/>
      <c r="E39" s="89"/>
      <c r="F39" s="90"/>
      <c r="G39" s="91"/>
      <c r="H39" s="91"/>
      <c r="I39" s="91"/>
      <c r="J39" s="92"/>
      <c r="K39" s="102"/>
      <c r="L39" s="93"/>
      <c r="M39" s="91"/>
      <c r="N39" s="94"/>
      <c r="O39" s="95"/>
      <c r="P39" s="95"/>
      <c r="Q39" s="95"/>
      <c r="R39" s="96"/>
      <c r="T39" s="86"/>
      <c r="U39" s="70"/>
      <c r="V39" s="69"/>
      <c r="W39" s="78"/>
      <c r="X39" s="78"/>
      <c r="Y39" s="78"/>
      <c r="Z39" s="78"/>
      <c r="AA39" s="79"/>
      <c r="AR39" s="68"/>
      <c r="AT39" s="68"/>
      <c r="AU39" s="68"/>
      <c r="AY39" s="68"/>
      <c r="BE39" s="71"/>
      <c r="BF39" s="71"/>
      <c r="BG39" s="71"/>
      <c r="BH39" s="71"/>
      <c r="BI39" s="71"/>
      <c r="BJ39" s="68"/>
      <c r="BK39" s="71"/>
      <c r="BL39" s="68"/>
      <c r="BM39" s="68"/>
    </row>
    <row r="40" spans="2:65" s="67" customFormat="1" ht="9" customHeight="1" x14ac:dyDescent="0.3">
      <c r="B40" s="72"/>
      <c r="C40" s="66"/>
      <c r="D40" s="66"/>
      <c r="E40" s="81"/>
      <c r="F40" s="82"/>
      <c r="G40" s="83"/>
      <c r="H40" s="83"/>
      <c r="I40" s="83"/>
      <c r="J40" s="84"/>
      <c r="K40" s="103"/>
      <c r="L40" s="85"/>
      <c r="M40" s="83"/>
      <c r="N40" s="97"/>
      <c r="O40" s="83"/>
      <c r="P40" s="83"/>
      <c r="Q40" s="83"/>
      <c r="R40" s="73"/>
      <c r="T40" s="86"/>
      <c r="U40" s="70"/>
      <c r="V40" s="69"/>
      <c r="W40" s="78"/>
      <c r="X40" s="78"/>
      <c r="Y40" s="78"/>
      <c r="Z40" s="78"/>
      <c r="AA40" s="79"/>
      <c r="AR40" s="68"/>
      <c r="AT40" s="68"/>
      <c r="AU40" s="68"/>
      <c r="AY40" s="68"/>
      <c r="BE40" s="71"/>
      <c r="BF40" s="71"/>
      <c r="BG40" s="71"/>
      <c r="BH40" s="71"/>
      <c r="BI40" s="71"/>
      <c r="BJ40" s="68"/>
      <c r="BK40" s="71"/>
      <c r="BL40" s="68"/>
      <c r="BM40" s="68"/>
    </row>
    <row r="41" spans="2:65" s="3" customFormat="1" ht="27.75" customHeight="1" x14ac:dyDescent="0.35">
      <c r="B41" s="98"/>
      <c r="C41" s="99"/>
      <c r="D41" s="100" t="s">
        <v>18</v>
      </c>
      <c r="E41" s="100"/>
      <c r="F41" s="100"/>
      <c r="G41" s="100"/>
      <c r="H41" s="100"/>
      <c r="I41" s="100"/>
      <c r="J41" s="100"/>
      <c r="K41" s="104"/>
      <c r="L41" s="100"/>
      <c r="M41" s="100"/>
      <c r="N41" s="144">
        <f>SUM(N42:Q52)</f>
        <v>0</v>
      </c>
      <c r="O41" s="145"/>
      <c r="P41" s="145"/>
      <c r="Q41" s="145"/>
      <c r="R41" s="101"/>
      <c r="T41" s="42"/>
      <c r="U41" s="39"/>
      <c r="V41" s="39"/>
      <c r="W41" s="43" t="e">
        <f>SUM(W42:W53)</f>
        <v>#REF!</v>
      </c>
      <c r="X41" s="39"/>
      <c r="Y41" s="43" t="e">
        <f>SUM(Y42:Y53)</f>
        <v>#REF!</v>
      </c>
      <c r="Z41" s="39"/>
      <c r="AA41" s="44" t="e">
        <f>SUM(AA42:AA53)</f>
        <v>#REF!</v>
      </c>
      <c r="AR41" s="45" t="s">
        <v>34</v>
      </c>
      <c r="AT41" s="46" t="s">
        <v>12</v>
      </c>
      <c r="AU41" s="46" t="s">
        <v>13</v>
      </c>
      <c r="AY41" s="45" t="s">
        <v>35</v>
      </c>
      <c r="BK41" s="47" t="e">
        <f>SUM(BK42:BK53)</f>
        <v>#REF!</v>
      </c>
    </row>
    <row r="42" spans="2:65" s="1" customFormat="1" ht="31.5" customHeight="1" x14ac:dyDescent="0.3">
      <c r="B42" s="29"/>
      <c r="C42" s="48">
        <v>23</v>
      </c>
      <c r="D42" s="48" t="s">
        <v>36</v>
      </c>
      <c r="E42" s="49" t="s">
        <v>82</v>
      </c>
      <c r="F42" s="109" t="s">
        <v>83</v>
      </c>
      <c r="G42" s="110"/>
      <c r="H42" s="110"/>
      <c r="I42" s="110"/>
      <c r="J42" s="50" t="s">
        <v>84</v>
      </c>
      <c r="K42" s="80">
        <v>1</v>
      </c>
      <c r="L42" s="111">
        <v>0</v>
      </c>
      <c r="M42" s="110"/>
      <c r="N42" s="112">
        <f t="shared" ref="N42:N52" si="15">ROUND(L42*K42,2)</f>
        <v>0</v>
      </c>
      <c r="O42" s="110"/>
      <c r="P42" s="110"/>
      <c r="Q42" s="110"/>
      <c r="R42" s="30"/>
      <c r="T42" s="51" t="s">
        <v>0</v>
      </c>
      <c r="U42" s="10" t="s">
        <v>10</v>
      </c>
      <c r="V42" s="8"/>
      <c r="W42" s="52">
        <f t="shared" ref="W42" si="16">V42*K42</f>
        <v>0</v>
      </c>
      <c r="X42" s="52">
        <v>0</v>
      </c>
      <c r="Y42" s="52">
        <f t="shared" ref="Y42" si="17">X42*K42</f>
        <v>0</v>
      </c>
      <c r="Z42" s="52">
        <v>0</v>
      </c>
      <c r="AA42" s="53">
        <f t="shared" ref="AA42" si="18">Z42*K42</f>
        <v>0</v>
      </c>
      <c r="AR42" s="4" t="s">
        <v>34</v>
      </c>
      <c r="AT42" s="4" t="s">
        <v>36</v>
      </c>
      <c r="AU42" s="4" t="s">
        <v>2</v>
      </c>
      <c r="AY42" s="4" t="s">
        <v>35</v>
      </c>
      <c r="BE42" s="28">
        <f t="shared" ref="BE42" si="19">IF(U42="základní",N42,0)</f>
        <v>0</v>
      </c>
      <c r="BF42" s="28">
        <f t="shared" ref="BF42" si="20">IF(U42="snížená",N42,0)</f>
        <v>0</v>
      </c>
      <c r="BG42" s="28">
        <f t="shared" ref="BG42" si="21">IF(U42="zákl. přenesená",N42,0)</f>
        <v>0</v>
      </c>
      <c r="BH42" s="28">
        <f t="shared" ref="BH42" si="22">IF(U42="sníž. přenesená",N42,0)</f>
        <v>0</v>
      </c>
      <c r="BI42" s="28">
        <f t="shared" ref="BI42" si="23">IF(U42="nulová",N42,0)</f>
        <v>0</v>
      </c>
      <c r="BJ42" s="4" t="s">
        <v>2</v>
      </c>
      <c r="BK42" s="28">
        <f t="shared" ref="BK42" si="24">ROUND(L42*K42,2)</f>
        <v>0</v>
      </c>
      <c r="BL42" s="4" t="s">
        <v>34</v>
      </c>
      <c r="BM42" s="4" t="s">
        <v>85</v>
      </c>
    </row>
    <row r="43" spans="2:65" s="1" customFormat="1" ht="31.5" customHeight="1" x14ac:dyDescent="0.3">
      <c r="B43" s="29"/>
      <c r="C43" s="48">
        <v>24</v>
      </c>
      <c r="D43" s="48" t="s">
        <v>36</v>
      </c>
      <c r="E43" s="49" t="s">
        <v>87</v>
      </c>
      <c r="F43" s="109" t="s">
        <v>128</v>
      </c>
      <c r="G43" s="110"/>
      <c r="H43" s="110"/>
      <c r="I43" s="110"/>
      <c r="J43" s="50" t="s">
        <v>48</v>
      </c>
      <c r="K43" s="80">
        <v>23</v>
      </c>
      <c r="L43" s="111">
        <v>0</v>
      </c>
      <c r="M43" s="110"/>
      <c r="N43" s="112">
        <f t="shared" si="15"/>
        <v>0</v>
      </c>
      <c r="O43" s="110"/>
      <c r="P43" s="110"/>
      <c r="Q43" s="110"/>
      <c r="R43" s="30"/>
      <c r="T43" s="51" t="s">
        <v>0</v>
      </c>
      <c r="U43" s="10" t="s">
        <v>10</v>
      </c>
      <c r="V43" s="8"/>
      <c r="W43" s="52" t="e">
        <f>V43*#REF!</f>
        <v>#REF!</v>
      </c>
      <c r="X43" s="52">
        <v>0</v>
      </c>
      <c r="Y43" s="52" t="e">
        <f>X43*#REF!</f>
        <v>#REF!</v>
      </c>
      <c r="Z43" s="52">
        <v>0</v>
      </c>
      <c r="AA43" s="53" t="e">
        <f>Z43*#REF!</f>
        <v>#REF!</v>
      </c>
      <c r="AR43" s="4" t="s">
        <v>34</v>
      </c>
      <c r="AT43" s="4" t="s">
        <v>36</v>
      </c>
      <c r="AU43" s="4" t="s">
        <v>2</v>
      </c>
      <c r="AY43" s="4" t="s">
        <v>35</v>
      </c>
      <c r="BE43" s="28" t="e">
        <f>IF(U43="základní",#REF!,0)</f>
        <v>#REF!</v>
      </c>
      <c r="BF43" s="28">
        <f>IF(U43="snížená",#REF!,0)</f>
        <v>0</v>
      </c>
      <c r="BG43" s="28">
        <f>IF(U43="zákl. přenesená",#REF!,0)</f>
        <v>0</v>
      </c>
      <c r="BH43" s="28">
        <f>IF(U43="sníž. přenesená",#REF!,0)</f>
        <v>0</v>
      </c>
      <c r="BI43" s="28">
        <f>IF(U43="nulová",#REF!,0)</f>
        <v>0</v>
      </c>
      <c r="BJ43" s="4" t="s">
        <v>2</v>
      </c>
      <c r="BK43" s="28" t="e">
        <f>ROUND(#REF!*#REF!,2)</f>
        <v>#REF!</v>
      </c>
      <c r="BL43" s="4" t="s">
        <v>34</v>
      </c>
      <c r="BM43" s="4" t="s">
        <v>86</v>
      </c>
    </row>
    <row r="44" spans="2:65" s="1" customFormat="1" ht="31.5" customHeight="1" x14ac:dyDescent="0.3">
      <c r="B44" s="29"/>
      <c r="C44" s="74">
        <v>25</v>
      </c>
      <c r="D44" s="48" t="s">
        <v>36</v>
      </c>
      <c r="E44" s="49" t="s">
        <v>89</v>
      </c>
      <c r="F44" s="109" t="s">
        <v>129</v>
      </c>
      <c r="G44" s="110"/>
      <c r="H44" s="110"/>
      <c r="I44" s="110"/>
      <c r="J44" s="50" t="s">
        <v>130</v>
      </c>
      <c r="K44" s="80">
        <v>23</v>
      </c>
      <c r="L44" s="111">
        <v>0</v>
      </c>
      <c r="M44" s="110"/>
      <c r="N44" s="112">
        <f t="shared" si="15"/>
        <v>0</v>
      </c>
      <c r="O44" s="110"/>
      <c r="P44" s="110"/>
      <c r="Q44" s="110"/>
      <c r="R44" s="30"/>
      <c r="T44" s="51" t="s">
        <v>0</v>
      </c>
      <c r="U44" s="10" t="s">
        <v>10</v>
      </c>
      <c r="V44" s="8"/>
      <c r="W44" s="52">
        <f>V44*K43</f>
        <v>0</v>
      </c>
      <c r="X44" s="52">
        <v>0</v>
      </c>
      <c r="Y44" s="52">
        <f>X44*K43</f>
        <v>0</v>
      </c>
      <c r="Z44" s="52">
        <v>0</v>
      </c>
      <c r="AA44" s="53">
        <f>Z44*K43</f>
        <v>0</v>
      </c>
      <c r="AR44" s="4" t="s">
        <v>34</v>
      </c>
      <c r="AT44" s="4" t="s">
        <v>36</v>
      </c>
      <c r="AU44" s="4" t="s">
        <v>2</v>
      </c>
      <c r="AY44" s="4" t="s">
        <v>35</v>
      </c>
      <c r="BE44" s="28">
        <f>IF(U44="základní",N43,0)</f>
        <v>0</v>
      </c>
      <c r="BF44" s="28">
        <f>IF(U44="snížená",N43,0)</f>
        <v>0</v>
      </c>
      <c r="BG44" s="28">
        <f>IF(U44="zákl. přenesená",N43,0)</f>
        <v>0</v>
      </c>
      <c r="BH44" s="28">
        <f>IF(U44="sníž. přenesená",N43,0)</f>
        <v>0</v>
      </c>
      <c r="BI44" s="28">
        <f>IF(U44="nulová",N43,0)</f>
        <v>0</v>
      </c>
      <c r="BJ44" s="4" t="s">
        <v>2</v>
      </c>
      <c r="BK44" s="28">
        <f>ROUND(L43*K43,2)</f>
        <v>0</v>
      </c>
      <c r="BL44" s="4" t="s">
        <v>34</v>
      </c>
      <c r="BM44" s="4" t="s">
        <v>88</v>
      </c>
    </row>
    <row r="45" spans="2:65" s="1" customFormat="1" ht="31.5" customHeight="1" x14ac:dyDescent="0.3">
      <c r="B45" s="29"/>
      <c r="C45" s="74">
        <v>26</v>
      </c>
      <c r="D45" s="48" t="s">
        <v>36</v>
      </c>
      <c r="E45" s="49" t="s">
        <v>91</v>
      </c>
      <c r="F45" s="124" t="s">
        <v>131</v>
      </c>
      <c r="G45" s="125"/>
      <c r="H45" s="125"/>
      <c r="I45" s="126"/>
      <c r="J45" s="50" t="s">
        <v>71</v>
      </c>
      <c r="K45" s="80">
        <v>100</v>
      </c>
      <c r="L45" s="122">
        <v>0</v>
      </c>
      <c r="M45" s="123"/>
      <c r="N45" s="119">
        <f t="shared" si="15"/>
        <v>0</v>
      </c>
      <c r="O45" s="120"/>
      <c r="P45" s="120"/>
      <c r="Q45" s="121"/>
      <c r="R45" s="30"/>
      <c r="T45" s="51" t="s">
        <v>0</v>
      </c>
      <c r="U45" s="10" t="s">
        <v>10</v>
      </c>
      <c r="V45" s="8"/>
      <c r="W45" s="52">
        <f>V45*K44</f>
        <v>0</v>
      </c>
      <c r="X45" s="52">
        <v>0</v>
      </c>
      <c r="Y45" s="52">
        <f>X45*K44</f>
        <v>0</v>
      </c>
      <c r="Z45" s="52">
        <v>0</v>
      </c>
      <c r="AA45" s="53">
        <f>Z45*K44</f>
        <v>0</v>
      </c>
      <c r="AR45" s="4" t="s">
        <v>34</v>
      </c>
      <c r="AT45" s="4" t="s">
        <v>36</v>
      </c>
      <c r="AU45" s="4" t="s">
        <v>2</v>
      </c>
      <c r="AY45" s="4" t="s">
        <v>35</v>
      </c>
      <c r="BE45" s="28">
        <f>IF(U45="základní",N44,0)</f>
        <v>0</v>
      </c>
      <c r="BF45" s="28">
        <f>IF(U45="snížená",N44,0)</f>
        <v>0</v>
      </c>
      <c r="BG45" s="28">
        <f>IF(U45="zákl. přenesená",N44,0)</f>
        <v>0</v>
      </c>
      <c r="BH45" s="28">
        <f>IF(U45="sníž. přenesená",N44,0)</f>
        <v>0</v>
      </c>
      <c r="BI45" s="28">
        <f>IF(U45="nulová",N44,0)</f>
        <v>0</v>
      </c>
      <c r="BJ45" s="4" t="s">
        <v>2</v>
      </c>
      <c r="BK45" s="28">
        <f>ROUND(L44*K44,2)</f>
        <v>0</v>
      </c>
      <c r="BL45" s="4" t="s">
        <v>34</v>
      </c>
      <c r="BM45" s="4" t="s">
        <v>90</v>
      </c>
    </row>
    <row r="46" spans="2:65" s="1" customFormat="1" ht="31.5" customHeight="1" x14ac:dyDescent="0.3">
      <c r="B46" s="29"/>
      <c r="C46" s="74">
        <v>27</v>
      </c>
      <c r="D46" s="48" t="s">
        <v>36</v>
      </c>
      <c r="E46" s="49" t="s">
        <v>93</v>
      </c>
      <c r="F46" s="109" t="s">
        <v>94</v>
      </c>
      <c r="G46" s="110"/>
      <c r="H46" s="110"/>
      <c r="I46" s="110"/>
      <c r="J46" s="50" t="s">
        <v>43</v>
      </c>
      <c r="K46" s="80">
        <v>23</v>
      </c>
      <c r="L46" s="111">
        <v>0</v>
      </c>
      <c r="M46" s="110"/>
      <c r="N46" s="112">
        <f t="shared" si="15"/>
        <v>0</v>
      </c>
      <c r="O46" s="110"/>
      <c r="P46" s="110"/>
      <c r="Q46" s="110"/>
      <c r="R46" s="30"/>
      <c r="T46" s="51" t="s">
        <v>0</v>
      </c>
      <c r="U46" s="10" t="s">
        <v>10</v>
      </c>
      <c r="V46" s="8"/>
      <c r="W46" s="52">
        <f>V46*K45</f>
        <v>0</v>
      </c>
      <c r="X46" s="52">
        <v>0</v>
      </c>
      <c r="Y46" s="52">
        <f>X46*K45</f>
        <v>0</v>
      </c>
      <c r="Z46" s="52">
        <v>0</v>
      </c>
      <c r="AA46" s="53">
        <f>Z46*K45</f>
        <v>0</v>
      </c>
      <c r="AR46" s="4" t="s">
        <v>34</v>
      </c>
      <c r="AT46" s="4" t="s">
        <v>36</v>
      </c>
      <c r="AU46" s="4" t="s">
        <v>2</v>
      </c>
      <c r="AY46" s="4" t="s">
        <v>35</v>
      </c>
      <c r="BE46" s="28">
        <f>IF(U46="základní",N45,0)</f>
        <v>0</v>
      </c>
      <c r="BF46" s="28">
        <f>IF(U46="snížená",N45,0)</f>
        <v>0</v>
      </c>
      <c r="BG46" s="28">
        <f>IF(U46="zákl. přenesená",N45,0)</f>
        <v>0</v>
      </c>
      <c r="BH46" s="28">
        <f>IF(U46="sníž. přenesená",N45,0)</f>
        <v>0</v>
      </c>
      <c r="BI46" s="28">
        <f>IF(U46="nulová",N45,0)</f>
        <v>0</v>
      </c>
      <c r="BJ46" s="4" t="s">
        <v>2</v>
      </c>
      <c r="BK46" s="28">
        <f>ROUND(L45*K45,2)</f>
        <v>0</v>
      </c>
      <c r="BL46" s="4" t="s">
        <v>34</v>
      </c>
      <c r="BM46" s="4" t="s">
        <v>92</v>
      </c>
    </row>
    <row r="47" spans="2:65" s="1" customFormat="1" ht="44.25" customHeight="1" x14ac:dyDescent="0.3">
      <c r="B47" s="29"/>
      <c r="C47" s="74">
        <v>28</v>
      </c>
      <c r="D47" s="48" t="s">
        <v>36</v>
      </c>
      <c r="E47" s="49" t="s">
        <v>96</v>
      </c>
      <c r="F47" s="109" t="s">
        <v>97</v>
      </c>
      <c r="G47" s="110"/>
      <c r="H47" s="110"/>
      <c r="I47" s="110"/>
      <c r="J47" s="50" t="s">
        <v>98</v>
      </c>
      <c r="K47" s="80">
        <v>23</v>
      </c>
      <c r="L47" s="111">
        <v>0</v>
      </c>
      <c r="M47" s="110"/>
      <c r="N47" s="112">
        <f t="shared" si="15"/>
        <v>0</v>
      </c>
      <c r="O47" s="110"/>
      <c r="P47" s="110"/>
      <c r="Q47" s="110"/>
      <c r="R47" s="30"/>
      <c r="T47" s="51" t="s">
        <v>0</v>
      </c>
      <c r="U47" s="10" t="s">
        <v>10</v>
      </c>
      <c r="V47" s="8"/>
      <c r="W47" s="52">
        <f>V47*K46</f>
        <v>0</v>
      </c>
      <c r="X47" s="52">
        <v>0</v>
      </c>
      <c r="Y47" s="52">
        <f>X47*K46</f>
        <v>0</v>
      </c>
      <c r="Z47" s="52">
        <v>0</v>
      </c>
      <c r="AA47" s="53">
        <f>Z47*K46</f>
        <v>0</v>
      </c>
      <c r="AR47" s="4" t="s">
        <v>34</v>
      </c>
      <c r="AT47" s="4" t="s">
        <v>36</v>
      </c>
      <c r="AU47" s="4" t="s">
        <v>2</v>
      </c>
      <c r="AY47" s="4" t="s">
        <v>35</v>
      </c>
      <c r="BE47" s="28">
        <f>IF(U47="základní",N46,0)</f>
        <v>0</v>
      </c>
      <c r="BF47" s="28">
        <f>IF(U47="snížená",N46,0)</f>
        <v>0</v>
      </c>
      <c r="BG47" s="28">
        <f>IF(U47="zákl. přenesená",N46,0)</f>
        <v>0</v>
      </c>
      <c r="BH47" s="28">
        <f>IF(U47="sníž. přenesená",N46,0)</f>
        <v>0</v>
      </c>
      <c r="BI47" s="28">
        <f>IF(U47="nulová",N46,0)</f>
        <v>0</v>
      </c>
      <c r="BJ47" s="4" t="s">
        <v>2</v>
      </c>
      <c r="BK47" s="28">
        <f>ROUND(L46*K46,2)</f>
        <v>0</v>
      </c>
      <c r="BL47" s="4" t="s">
        <v>34</v>
      </c>
      <c r="BM47" s="4" t="s">
        <v>95</v>
      </c>
    </row>
    <row r="48" spans="2:65" s="1" customFormat="1" ht="31.5" customHeight="1" x14ac:dyDescent="0.3">
      <c r="B48" s="29"/>
      <c r="C48" s="74">
        <v>29</v>
      </c>
      <c r="D48" s="48" t="s">
        <v>36</v>
      </c>
      <c r="E48" s="49" t="s">
        <v>100</v>
      </c>
      <c r="F48" s="109" t="s">
        <v>116</v>
      </c>
      <c r="G48" s="110"/>
      <c r="H48" s="110"/>
      <c r="I48" s="110"/>
      <c r="J48" s="50" t="s">
        <v>71</v>
      </c>
      <c r="K48" s="80">
        <v>200</v>
      </c>
      <c r="L48" s="111">
        <v>0</v>
      </c>
      <c r="M48" s="110"/>
      <c r="N48" s="112">
        <f t="shared" ref="N48" si="25">ROUND(L48*K48,2)</f>
        <v>0</v>
      </c>
      <c r="O48" s="110"/>
      <c r="P48" s="110"/>
      <c r="Q48" s="110"/>
      <c r="R48" s="30"/>
      <c r="T48" s="51" t="s">
        <v>0</v>
      </c>
      <c r="U48" s="10" t="s">
        <v>10</v>
      </c>
      <c r="V48" s="8"/>
      <c r="W48" s="52" t="e">
        <f>V48*#REF!</f>
        <v>#REF!</v>
      </c>
      <c r="X48" s="52">
        <v>0</v>
      </c>
      <c r="Y48" s="52" t="e">
        <f>X48*#REF!</f>
        <v>#REF!</v>
      </c>
      <c r="Z48" s="52">
        <v>0</v>
      </c>
      <c r="AA48" s="53" t="e">
        <f>Z48*#REF!</f>
        <v>#REF!</v>
      </c>
      <c r="AR48" s="4" t="s">
        <v>34</v>
      </c>
      <c r="AT48" s="4" t="s">
        <v>36</v>
      </c>
      <c r="AU48" s="4" t="s">
        <v>2</v>
      </c>
      <c r="AY48" s="4" t="s">
        <v>35</v>
      </c>
      <c r="BE48" s="28" t="e">
        <f>IF(U48="základní",#REF!,0)</f>
        <v>#REF!</v>
      </c>
      <c r="BF48" s="28">
        <f>IF(U48="snížená",#REF!,0)</f>
        <v>0</v>
      </c>
      <c r="BG48" s="28">
        <f>IF(U48="zákl. přenesená",#REF!,0)</f>
        <v>0</v>
      </c>
      <c r="BH48" s="28">
        <f>IF(U48="sníž. přenesená",#REF!,0)</f>
        <v>0</v>
      </c>
      <c r="BI48" s="28">
        <f>IF(U48="nulová",#REF!,0)</f>
        <v>0</v>
      </c>
      <c r="BJ48" s="4" t="s">
        <v>2</v>
      </c>
      <c r="BK48" s="28" t="e">
        <f>ROUND(#REF!*#REF!,2)</f>
        <v>#REF!</v>
      </c>
      <c r="BL48" s="4" t="s">
        <v>34</v>
      </c>
      <c r="BM48" s="4" t="s">
        <v>99</v>
      </c>
    </row>
    <row r="49" spans="2:65" s="60" customFormat="1" ht="31.5" customHeight="1" x14ac:dyDescent="0.3">
      <c r="B49" s="29"/>
      <c r="C49" s="74">
        <v>30</v>
      </c>
      <c r="D49" s="48" t="s">
        <v>36</v>
      </c>
      <c r="E49" s="49" t="s">
        <v>100</v>
      </c>
      <c r="F49" s="109" t="s">
        <v>101</v>
      </c>
      <c r="G49" s="110"/>
      <c r="H49" s="110"/>
      <c r="I49" s="110"/>
      <c r="J49" s="50" t="s">
        <v>71</v>
      </c>
      <c r="K49" s="80">
        <v>50</v>
      </c>
      <c r="L49" s="111">
        <v>0</v>
      </c>
      <c r="M49" s="110"/>
      <c r="N49" s="112">
        <f t="shared" si="15"/>
        <v>0</v>
      </c>
      <c r="O49" s="110"/>
      <c r="P49" s="110"/>
      <c r="Q49" s="110"/>
      <c r="R49" s="30"/>
      <c r="T49" s="51"/>
      <c r="U49" s="10"/>
      <c r="V49" s="59"/>
      <c r="W49" s="52">
        <f>V49*K48</f>
        <v>0</v>
      </c>
      <c r="X49" s="52"/>
      <c r="Y49" s="52"/>
      <c r="Z49" s="52"/>
      <c r="AA49" s="53"/>
      <c r="AR49" s="4"/>
      <c r="AT49" s="4"/>
      <c r="AU49" s="4"/>
      <c r="AY49" s="4"/>
      <c r="BE49" s="28"/>
      <c r="BF49" s="28"/>
      <c r="BG49" s="28"/>
      <c r="BH49" s="28"/>
      <c r="BI49" s="28"/>
      <c r="BJ49" s="4"/>
      <c r="BK49" s="28">
        <f>ROUND(L48*K48,2)</f>
        <v>0</v>
      </c>
      <c r="BL49" s="4"/>
      <c r="BM49" s="4"/>
    </row>
    <row r="50" spans="2:65" s="1" customFormat="1" ht="22.5" customHeight="1" x14ac:dyDescent="0.3">
      <c r="B50" s="29"/>
      <c r="C50" s="74">
        <v>31</v>
      </c>
      <c r="D50" s="48" t="s">
        <v>36</v>
      </c>
      <c r="E50" s="49" t="s">
        <v>103</v>
      </c>
      <c r="F50" s="109" t="s">
        <v>132</v>
      </c>
      <c r="G50" s="110"/>
      <c r="H50" s="110"/>
      <c r="I50" s="110"/>
      <c r="J50" s="50" t="s">
        <v>71</v>
      </c>
      <c r="K50" s="80">
        <v>100</v>
      </c>
      <c r="L50" s="111">
        <v>0</v>
      </c>
      <c r="M50" s="110"/>
      <c r="N50" s="112">
        <f t="shared" si="15"/>
        <v>0</v>
      </c>
      <c r="O50" s="110"/>
      <c r="P50" s="110"/>
      <c r="Q50" s="110"/>
      <c r="R50" s="30"/>
      <c r="T50" s="51" t="s">
        <v>0</v>
      </c>
      <c r="U50" s="10" t="s">
        <v>10</v>
      </c>
      <c r="V50" s="8"/>
      <c r="W50" s="52">
        <f>V50*K49</f>
        <v>0</v>
      </c>
      <c r="X50" s="52">
        <v>0</v>
      </c>
      <c r="Y50" s="52">
        <f>X50*K49</f>
        <v>0</v>
      </c>
      <c r="Z50" s="52">
        <v>0</v>
      </c>
      <c r="AA50" s="53">
        <f>Z50*K49</f>
        <v>0</v>
      </c>
      <c r="AR50" s="4" t="s">
        <v>34</v>
      </c>
      <c r="AT50" s="4" t="s">
        <v>36</v>
      </c>
      <c r="AU50" s="4" t="s">
        <v>2</v>
      </c>
      <c r="AY50" s="4" t="s">
        <v>35</v>
      </c>
      <c r="BE50" s="28">
        <f>IF(U50="základní",N49,0)</f>
        <v>0</v>
      </c>
      <c r="BF50" s="28">
        <f>IF(U50="snížená",N49,0)</f>
        <v>0</v>
      </c>
      <c r="BG50" s="28">
        <f>IF(U50="zákl. přenesená",N49,0)</f>
        <v>0</v>
      </c>
      <c r="BH50" s="28">
        <f>IF(U50="sníž. přenesená",N49,0)</f>
        <v>0</v>
      </c>
      <c r="BI50" s="28">
        <f>IF(U50="nulová",N49,0)</f>
        <v>0</v>
      </c>
      <c r="BJ50" s="4" t="s">
        <v>2</v>
      </c>
      <c r="BK50" s="28">
        <f>ROUND(L49*K49,2)</f>
        <v>0</v>
      </c>
      <c r="BL50" s="4" t="s">
        <v>34</v>
      </c>
      <c r="BM50" s="4" t="s">
        <v>102</v>
      </c>
    </row>
    <row r="51" spans="2:65" s="1" customFormat="1" ht="31.5" customHeight="1" x14ac:dyDescent="0.3">
      <c r="B51" s="29"/>
      <c r="C51" s="74">
        <v>32</v>
      </c>
      <c r="D51" s="48" t="s">
        <v>36</v>
      </c>
      <c r="E51" s="49" t="s">
        <v>105</v>
      </c>
      <c r="F51" s="109" t="s">
        <v>106</v>
      </c>
      <c r="G51" s="110"/>
      <c r="H51" s="110"/>
      <c r="I51" s="110"/>
      <c r="J51" s="50" t="s">
        <v>98</v>
      </c>
      <c r="K51" s="80">
        <v>25</v>
      </c>
      <c r="L51" s="111">
        <v>0</v>
      </c>
      <c r="M51" s="110"/>
      <c r="N51" s="112">
        <f t="shared" si="15"/>
        <v>0</v>
      </c>
      <c r="O51" s="110"/>
      <c r="P51" s="110"/>
      <c r="Q51" s="110"/>
      <c r="R51" s="30"/>
      <c r="T51" s="51" t="s">
        <v>0</v>
      </c>
      <c r="U51" s="10" t="s">
        <v>10</v>
      </c>
      <c r="V51" s="8"/>
      <c r="W51" s="52" t="e">
        <f>V51*#REF!</f>
        <v>#REF!</v>
      </c>
      <c r="X51" s="52">
        <v>0</v>
      </c>
      <c r="Y51" s="52" t="e">
        <f>X51*#REF!</f>
        <v>#REF!</v>
      </c>
      <c r="Z51" s="52">
        <v>0</v>
      </c>
      <c r="AA51" s="53" t="e">
        <f>Z51*#REF!</f>
        <v>#REF!</v>
      </c>
      <c r="AR51" s="4" t="s">
        <v>34</v>
      </c>
      <c r="AT51" s="4" t="s">
        <v>36</v>
      </c>
      <c r="AU51" s="4" t="s">
        <v>2</v>
      </c>
      <c r="AY51" s="4" t="s">
        <v>35</v>
      </c>
      <c r="BE51" s="28" t="e">
        <f>IF(U51="základní",#REF!,0)</f>
        <v>#REF!</v>
      </c>
      <c r="BF51" s="28">
        <f>IF(U51="snížená",#REF!,0)</f>
        <v>0</v>
      </c>
      <c r="BG51" s="28">
        <f>IF(U51="zákl. přenesená",#REF!,0)</f>
        <v>0</v>
      </c>
      <c r="BH51" s="28">
        <f>IF(U51="sníž. přenesená",#REF!,0)</f>
        <v>0</v>
      </c>
      <c r="BI51" s="28">
        <f>IF(U51="nulová",#REF!,0)</f>
        <v>0</v>
      </c>
      <c r="BJ51" s="4" t="s">
        <v>2</v>
      </c>
      <c r="BK51" s="28" t="e">
        <f>ROUND(#REF!*#REF!,2)</f>
        <v>#REF!</v>
      </c>
      <c r="BL51" s="4" t="s">
        <v>34</v>
      </c>
      <c r="BM51" s="4" t="s">
        <v>104</v>
      </c>
    </row>
    <row r="52" spans="2:65" s="1" customFormat="1" ht="31.5" customHeight="1" x14ac:dyDescent="0.3">
      <c r="B52" s="29"/>
      <c r="C52" s="74">
        <v>33</v>
      </c>
      <c r="D52" s="48" t="s">
        <v>36</v>
      </c>
      <c r="E52" s="49" t="s">
        <v>108</v>
      </c>
      <c r="F52" s="109" t="s">
        <v>109</v>
      </c>
      <c r="G52" s="110"/>
      <c r="H52" s="110"/>
      <c r="I52" s="110"/>
      <c r="J52" s="50" t="s">
        <v>98</v>
      </c>
      <c r="K52" s="80">
        <v>66</v>
      </c>
      <c r="L52" s="111">
        <v>0</v>
      </c>
      <c r="M52" s="110"/>
      <c r="N52" s="112">
        <f t="shared" si="15"/>
        <v>0</v>
      </c>
      <c r="O52" s="110"/>
      <c r="P52" s="110"/>
      <c r="Q52" s="110"/>
      <c r="R52" s="30"/>
      <c r="T52" s="51" t="s">
        <v>0</v>
      </c>
      <c r="U52" s="10" t="s">
        <v>10</v>
      </c>
      <c r="V52" s="8"/>
      <c r="W52" s="52">
        <f>V52*K51</f>
        <v>0</v>
      </c>
      <c r="X52" s="52">
        <v>0</v>
      </c>
      <c r="Y52" s="52">
        <f>X52*K51</f>
        <v>0</v>
      </c>
      <c r="Z52" s="52">
        <v>0</v>
      </c>
      <c r="AA52" s="53">
        <f>Z52*K51</f>
        <v>0</v>
      </c>
      <c r="AR52" s="4" t="s">
        <v>34</v>
      </c>
      <c r="AT52" s="4" t="s">
        <v>36</v>
      </c>
      <c r="AU52" s="4" t="s">
        <v>2</v>
      </c>
      <c r="AY52" s="4" t="s">
        <v>35</v>
      </c>
      <c r="BE52" s="28">
        <f>IF(U52="základní",N51,0)</f>
        <v>0</v>
      </c>
      <c r="BF52" s="28">
        <f>IF(U52="snížená",N51,0)</f>
        <v>0</v>
      </c>
      <c r="BG52" s="28">
        <f>IF(U52="zákl. přenesená",N51,0)</f>
        <v>0</v>
      </c>
      <c r="BH52" s="28">
        <f>IF(U52="sníž. přenesená",N51,0)</f>
        <v>0</v>
      </c>
      <c r="BI52" s="28">
        <f>IF(U52="nulová",N51,0)</f>
        <v>0</v>
      </c>
      <c r="BJ52" s="4" t="s">
        <v>2</v>
      </c>
      <c r="BK52" s="28">
        <f>ROUND(L51*K51,2)</f>
        <v>0</v>
      </c>
      <c r="BL52" s="4" t="s">
        <v>34</v>
      </c>
      <c r="BM52" s="4" t="s">
        <v>107</v>
      </c>
    </row>
    <row r="53" spans="2:65" s="1" customFormat="1" ht="31.5" customHeight="1" x14ac:dyDescent="0.35">
      <c r="B53" s="29"/>
      <c r="C53" s="39"/>
      <c r="D53" s="40" t="s">
        <v>19</v>
      </c>
      <c r="E53" s="40"/>
      <c r="F53" s="40"/>
      <c r="G53" s="40"/>
      <c r="H53" s="40"/>
      <c r="I53" s="40"/>
      <c r="J53" s="40"/>
      <c r="K53" s="105"/>
      <c r="L53" s="40"/>
      <c r="M53" s="40"/>
      <c r="N53" s="115">
        <f>SUM(N54:Q54)</f>
        <v>0</v>
      </c>
      <c r="O53" s="116"/>
      <c r="P53" s="116"/>
      <c r="Q53" s="116"/>
      <c r="R53" s="30"/>
      <c r="T53" s="51" t="s">
        <v>0</v>
      </c>
      <c r="U53" s="10" t="s">
        <v>10</v>
      </c>
      <c r="V53" s="8"/>
      <c r="W53" s="52">
        <f>V53*K52</f>
        <v>0</v>
      </c>
      <c r="X53" s="52">
        <v>0</v>
      </c>
      <c r="Y53" s="52">
        <f>X53*K52</f>
        <v>0</v>
      </c>
      <c r="Z53" s="52">
        <v>0</v>
      </c>
      <c r="AA53" s="53">
        <f>Z53*K52</f>
        <v>0</v>
      </c>
      <c r="AR53" s="4" t="s">
        <v>34</v>
      </c>
      <c r="AT53" s="4" t="s">
        <v>36</v>
      </c>
      <c r="AU53" s="4" t="s">
        <v>2</v>
      </c>
      <c r="AY53" s="4" t="s">
        <v>35</v>
      </c>
      <c r="BE53" s="28">
        <f>IF(U53="základní",N52,0)</f>
        <v>0</v>
      </c>
      <c r="BF53" s="28">
        <f>IF(U53="snížená",N52,0)</f>
        <v>0</v>
      </c>
      <c r="BG53" s="28">
        <f>IF(U53="zákl. přenesená",N52,0)</f>
        <v>0</v>
      </c>
      <c r="BH53" s="28">
        <f>IF(U53="sníž. přenesená",N52,0)</f>
        <v>0</v>
      </c>
      <c r="BI53" s="28">
        <f>IF(U53="nulová",N52,0)</f>
        <v>0</v>
      </c>
      <c r="BJ53" s="4" t="s">
        <v>2</v>
      </c>
      <c r="BK53" s="28">
        <f>ROUND(L52*K52,2)</f>
        <v>0</v>
      </c>
      <c r="BL53" s="4" t="s">
        <v>34</v>
      </c>
      <c r="BM53" s="4" t="s">
        <v>110</v>
      </c>
    </row>
    <row r="54" spans="2:65" s="3" customFormat="1" ht="37.35" customHeight="1" x14ac:dyDescent="0.3">
      <c r="B54" s="38"/>
      <c r="C54" s="48">
        <v>34</v>
      </c>
      <c r="D54" s="48" t="s">
        <v>36</v>
      </c>
      <c r="E54" s="49" t="s">
        <v>111</v>
      </c>
      <c r="F54" s="109" t="s">
        <v>112</v>
      </c>
      <c r="G54" s="110"/>
      <c r="H54" s="110"/>
      <c r="I54" s="110"/>
      <c r="J54" s="50" t="s">
        <v>48</v>
      </c>
      <c r="K54" s="80">
        <v>1</v>
      </c>
      <c r="L54" s="111">
        <v>0</v>
      </c>
      <c r="M54" s="110"/>
      <c r="N54" s="112">
        <f>ROUND(L54*K54,2)</f>
        <v>0</v>
      </c>
      <c r="O54" s="110"/>
      <c r="P54" s="110"/>
      <c r="Q54" s="110"/>
      <c r="R54" s="41"/>
      <c r="T54" s="42"/>
      <c r="U54" s="39"/>
      <c r="V54" s="39"/>
      <c r="W54" s="43">
        <f>SUM(W55:W55)</f>
        <v>0</v>
      </c>
      <c r="X54" s="39"/>
      <c r="Y54" s="43">
        <f>SUM(Y55:Y55)</f>
        <v>0</v>
      </c>
      <c r="Z54" s="39"/>
      <c r="AA54" s="44">
        <f>SUM(AA55:AA55)</f>
        <v>0</v>
      </c>
      <c r="AR54" s="45" t="s">
        <v>34</v>
      </c>
      <c r="AT54" s="46" t="s">
        <v>12</v>
      </c>
      <c r="AU54" s="46" t="s">
        <v>13</v>
      </c>
      <c r="AY54" s="45" t="s">
        <v>35</v>
      </c>
      <c r="BK54" s="47">
        <f>SUM(BK55:BK55)</f>
        <v>0</v>
      </c>
    </row>
    <row r="55" spans="2:65" s="1" customFormat="1" ht="22.5" customHeight="1" x14ac:dyDescent="0.35">
      <c r="B55" s="29"/>
      <c r="C55" s="8"/>
      <c r="D55" s="40" t="s">
        <v>114</v>
      </c>
      <c r="E55" s="8"/>
      <c r="F55" s="8"/>
      <c r="G55" s="8"/>
      <c r="H55" s="8"/>
      <c r="I55" s="8"/>
      <c r="J55" s="8"/>
      <c r="K55" s="8"/>
      <c r="L55" s="8"/>
      <c r="M55" s="8"/>
      <c r="N55" s="115">
        <f t="shared" ref="N55:N60" si="26">BK56</f>
        <v>0</v>
      </c>
      <c r="O55" s="116"/>
      <c r="P55" s="116"/>
      <c r="Q55" s="116"/>
      <c r="R55" s="30"/>
      <c r="T55" s="51" t="s">
        <v>0</v>
      </c>
      <c r="U55" s="10" t="s">
        <v>10</v>
      </c>
      <c r="V55" s="8"/>
      <c r="W55" s="52">
        <f>V55*K54</f>
        <v>0</v>
      </c>
      <c r="X55" s="52">
        <v>0</v>
      </c>
      <c r="Y55" s="52">
        <f>X55*K54</f>
        <v>0</v>
      </c>
      <c r="Z55" s="52">
        <v>0</v>
      </c>
      <c r="AA55" s="53">
        <f>Z55*K54</f>
        <v>0</v>
      </c>
      <c r="AR55" s="4" t="s">
        <v>34</v>
      </c>
      <c r="AT55" s="4" t="s">
        <v>36</v>
      </c>
      <c r="AU55" s="4" t="s">
        <v>2</v>
      </c>
      <c r="AY55" s="4" t="s">
        <v>35</v>
      </c>
      <c r="BE55" s="28">
        <f>IF(U55="základní",N54,0)</f>
        <v>0</v>
      </c>
      <c r="BF55" s="28">
        <f>IF(U55="snížená",N54,0)</f>
        <v>0</v>
      </c>
      <c r="BG55" s="28">
        <f>IF(U55="zákl. přenesená",N54,0)</f>
        <v>0</v>
      </c>
      <c r="BH55" s="28">
        <f>IF(U55="sníž. přenesená",N54,0)</f>
        <v>0</v>
      </c>
      <c r="BI55" s="28">
        <f>IF(U55="nulová",N54,0)</f>
        <v>0</v>
      </c>
      <c r="BJ55" s="4" t="s">
        <v>2</v>
      </c>
      <c r="BK55" s="28">
        <f>ROUND(L54*K54,2)</f>
        <v>0</v>
      </c>
      <c r="BL55" s="4" t="s">
        <v>34</v>
      </c>
      <c r="BM55" s="4" t="s">
        <v>113</v>
      </c>
    </row>
    <row r="56" spans="2:65" s="1" customFormat="1" ht="49.9" customHeight="1" x14ac:dyDescent="0.3">
      <c r="B56" s="7"/>
      <c r="C56" s="54">
        <v>35</v>
      </c>
      <c r="D56" s="54" t="s">
        <v>36</v>
      </c>
      <c r="E56" s="55" t="s">
        <v>0</v>
      </c>
      <c r="F56" s="142" t="s">
        <v>133</v>
      </c>
      <c r="G56" s="143"/>
      <c r="H56" s="143"/>
      <c r="I56" s="143"/>
      <c r="J56" s="56" t="s">
        <v>130</v>
      </c>
      <c r="K56" s="57">
        <v>1</v>
      </c>
      <c r="L56" s="111">
        <v>0</v>
      </c>
      <c r="M56" s="141"/>
      <c r="N56" s="140">
        <f t="shared" si="26"/>
        <v>0</v>
      </c>
      <c r="O56" s="141"/>
      <c r="P56" s="141"/>
      <c r="Q56" s="141"/>
      <c r="R56" s="9"/>
      <c r="T56" s="21"/>
      <c r="U56" s="8"/>
      <c r="V56" s="8"/>
      <c r="W56" s="8"/>
      <c r="X56" s="8"/>
      <c r="Y56" s="8"/>
      <c r="Z56" s="8"/>
      <c r="AA56" s="22"/>
      <c r="AT56" s="4" t="s">
        <v>12</v>
      </c>
      <c r="AU56" s="4" t="s">
        <v>13</v>
      </c>
      <c r="AY56" s="4" t="s">
        <v>115</v>
      </c>
      <c r="BK56" s="28">
        <f>SUM(BK57:BK61)</f>
        <v>0</v>
      </c>
    </row>
    <row r="57" spans="2:65" s="1" customFormat="1" ht="22.35" customHeight="1" x14ac:dyDescent="0.3">
      <c r="B57" s="7"/>
      <c r="C57" s="54">
        <v>36</v>
      </c>
      <c r="D57" s="54" t="s">
        <v>36</v>
      </c>
      <c r="E57" s="55" t="s">
        <v>0</v>
      </c>
      <c r="F57" s="142" t="s">
        <v>152</v>
      </c>
      <c r="G57" s="143"/>
      <c r="H57" s="143"/>
      <c r="I57" s="143"/>
      <c r="J57" s="56" t="s">
        <v>130</v>
      </c>
      <c r="K57" s="57">
        <v>1</v>
      </c>
      <c r="L57" s="111">
        <v>0</v>
      </c>
      <c r="M57" s="141"/>
      <c r="N57" s="140">
        <f t="shared" si="26"/>
        <v>0</v>
      </c>
      <c r="O57" s="141"/>
      <c r="P57" s="141"/>
      <c r="Q57" s="141"/>
      <c r="R57" s="9"/>
      <c r="T57" s="51" t="s">
        <v>0</v>
      </c>
      <c r="U57" s="58" t="s">
        <v>10</v>
      </c>
      <c r="V57" s="8"/>
      <c r="W57" s="8"/>
      <c r="X57" s="8"/>
      <c r="Y57" s="8"/>
      <c r="Z57" s="8"/>
      <c r="AA57" s="22"/>
      <c r="AT57" s="4" t="s">
        <v>115</v>
      </c>
      <c r="AU57" s="4" t="s">
        <v>2</v>
      </c>
      <c r="AY57" s="4" t="s">
        <v>115</v>
      </c>
      <c r="BE57" s="28">
        <f>IF(U57="základní",N56,0)</f>
        <v>0</v>
      </c>
      <c r="BF57" s="28">
        <f>IF(U57="snížená",N56,0)</f>
        <v>0</v>
      </c>
      <c r="BG57" s="28">
        <f>IF(U57="zákl. přenesená",N56,0)</f>
        <v>0</v>
      </c>
      <c r="BH57" s="28">
        <f>IF(U57="sníž. přenesená",N56,0)</f>
        <v>0</v>
      </c>
      <c r="BI57" s="28">
        <f>IF(U57="nulová",N56,0)</f>
        <v>0</v>
      </c>
      <c r="BJ57" s="4" t="s">
        <v>2</v>
      </c>
      <c r="BK57" s="28">
        <f>L56*K56</f>
        <v>0</v>
      </c>
    </row>
    <row r="58" spans="2:65" s="1" customFormat="1" ht="22.35" customHeight="1" x14ac:dyDescent="0.3">
      <c r="B58" s="7"/>
      <c r="C58" s="54" t="s">
        <v>0</v>
      </c>
      <c r="D58" s="54" t="s">
        <v>36</v>
      </c>
      <c r="E58" s="55" t="s">
        <v>0</v>
      </c>
      <c r="F58" s="142" t="s">
        <v>0</v>
      </c>
      <c r="G58" s="143"/>
      <c r="H58" s="143"/>
      <c r="I58" s="143"/>
      <c r="J58" s="56" t="s">
        <v>0</v>
      </c>
      <c r="K58" s="57"/>
      <c r="L58" s="111"/>
      <c r="M58" s="141"/>
      <c r="N58" s="140">
        <f t="shared" si="26"/>
        <v>0</v>
      </c>
      <c r="O58" s="141"/>
      <c r="P58" s="141"/>
      <c r="Q58" s="141"/>
      <c r="R58" s="9"/>
      <c r="T58" s="51" t="s">
        <v>0</v>
      </c>
      <c r="U58" s="58" t="s">
        <v>10</v>
      </c>
      <c r="V58" s="8"/>
      <c r="W58" s="8"/>
      <c r="X58" s="8"/>
      <c r="Y58" s="8"/>
      <c r="Z58" s="8"/>
      <c r="AA58" s="22"/>
      <c r="AT58" s="4" t="s">
        <v>115</v>
      </c>
      <c r="AU58" s="4" t="s">
        <v>2</v>
      </c>
      <c r="AY58" s="4" t="s">
        <v>115</v>
      </c>
      <c r="BE58" s="28">
        <f>IF(U58="základní",N57,0)</f>
        <v>0</v>
      </c>
      <c r="BF58" s="28">
        <f>IF(U58="snížená",N57,0)</f>
        <v>0</v>
      </c>
      <c r="BG58" s="28">
        <f>IF(U58="zákl. přenesená",N57,0)</f>
        <v>0</v>
      </c>
      <c r="BH58" s="28">
        <f>IF(U58="sníž. přenesená",N57,0)</f>
        <v>0</v>
      </c>
      <c r="BI58" s="28">
        <f>IF(U58="nulová",N57,0)</f>
        <v>0</v>
      </c>
      <c r="BJ58" s="4" t="s">
        <v>2</v>
      </c>
      <c r="BK58" s="28">
        <f>L57*K57</f>
        <v>0</v>
      </c>
    </row>
    <row r="59" spans="2:65" s="1" customFormat="1" ht="22.35" customHeight="1" x14ac:dyDescent="0.3">
      <c r="B59" s="7"/>
      <c r="C59" s="54" t="s">
        <v>0</v>
      </c>
      <c r="D59" s="54" t="s">
        <v>36</v>
      </c>
      <c r="E59" s="55" t="s">
        <v>0</v>
      </c>
      <c r="F59" s="142" t="s">
        <v>0</v>
      </c>
      <c r="G59" s="143"/>
      <c r="H59" s="143"/>
      <c r="I59" s="143"/>
      <c r="J59" s="56" t="s">
        <v>0</v>
      </c>
      <c r="K59" s="57"/>
      <c r="L59" s="111"/>
      <c r="M59" s="141"/>
      <c r="N59" s="140">
        <f t="shared" si="26"/>
        <v>0</v>
      </c>
      <c r="O59" s="141"/>
      <c r="P59" s="141"/>
      <c r="Q59" s="141"/>
      <c r="R59" s="9"/>
      <c r="T59" s="51" t="s">
        <v>0</v>
      </c>
      <c r="U59" s="58" t="s">
        <v>10</v>
      </c>
      <c r="V59" s="8"/>
      <c r="W59" s="8"/>
      <c r="X59" s="8"/>
      <c r="Y59" s="8"/>
      <c r="Z59" s="8"/>
      <c r="AA59" s="22"/>
      <c r="AT59" s="4" t="s">
        <v>115</v>
      </c>
      <c r="AU59" s="4" t="s">
        <v>2</v>
      </c>
      <c r="AY59" s="4" t="s">
        <v>115</v>
      </c>
      <c r="BE59" s="28">
        <f>IF(U59="základní",N58,0)</f>
        <v>0</v>
      </c>
      <c r="BF59" s="28">
        <f>IF(U59="snížená",N58,0)</f>
        <v>0</v>
      </c>
      <c r="BG59" s="28">
        <f>IF(U59="zákl. přenesená",N58,0)</f>
        <v>0</v>
      </c>
      <c r="BH59" s="28">
        <f>IF(U59="sníž. přenesená",N58,0)</f>
        <v>0</v>
      </c>
      <c r="BI59" s="28">
        <f>IF(U59="nulová",N58,0)</f>
        <v>0</v>
      </c>
      <c r="BJ59" s="4" t="s">
        <v>2</v>
      </c>
      <c r="BK59" s="28">
        <f>L58*K58</f>
        <v>0</v>
      </c>
    </row>
    <row r="60" spans="2:65" s="1" customFormat="1" ht="22.35" customHeight="1" x14ac:dyDescent="0.3">
      <c r="B60" s="7"/>
      <c r="C60" s="54" t="s">
        <v>0</v>
      </c>
      <c r="D60" s="54" t="s">
        <v>36</v>
      </c>
      <c r="E60" s="55" t="s">
        <v>0</v>
      </c>
      <c r="F60" s="142" t="s">
        <v>0</v>
      </c>
      <c r="G60" s="143"/>
      <c r="H60" s="143"/>
      <c r="I60" s="143"/>
      <c r="J60" s="56" t="s">
        <v>0</v>
      </c>
      <c r="K60" s="57"/>
      <c r="L60" s="111"/>
      <c r="M60" s="141"/>
      <c r="N60" s="140">
        <f t="shared" si="26"/>
        <v>0</v>
      </c>
      <c r="O60" s="141"/>
      <c r="P60" s="141"/>
      <c r="Q60" s="141"/>
      <c r="R60" s="9"/>
      <c r="T60" s="51" t="s">
        <v>0</v>
      </c>
      <c r="U60" s="58" t="s">
        <v>10</v>
      </c>
      <c r="V60" s="8"/>
      <c r="W60" s="8"/>
      <c r="X60" s="8"/>
      <c r="Y60" s="8"/>
      <c r="Z60" s="8"/>
      <c r="AA60" s="22"/>
      <c r="AT60" s="4" t="s">
        <v>115</v>
      </c>
      <c r="AU60" s="4" t="s">
        <v>2</v>
      </c>
      <c r="AY60" s="4" t="s">
        <v>115</v>
      </c>
      <c r="BE60" s="28">
        <f>IF(U60="základní",N59,0)</f>
        <v>0</v>
      </c>
      <c r="BF60" s="28">
        <f>IF(U60="snížená",N59,0)</f>
        <v>0</v>
      </c>
      <c r="BG60" s="28">
        <f>IF(U60="zákl. přenesená",N59,0)</f>
        <v>0</v>
      </c>
      <c r="BH60" s="28">
        <f>IF(U60="sníž. přenesená",N59,0)</f>
        <v>0</v>
      </c>
      <c r="BI60" s="28">
        <f>IF(U60="nulová",N59,0)</f>
        <v>0</v>
      </c>
      <c r="BJ60" s="4" t="s">
        <v>2</v>
      </c>
      <c r="BK60" s="28">
        <f>L59*K59</f>
        <v>0</v>
      </c>
    </row>
    <row r="61" spans="2:65" s="1" customFormat="1" ht="22.35" customHeight="1" x14ac:dyDescent="0.3">
      <c r="B61" s="7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9"/>
      <c r="T61" s="51" t="s">
        <v>0</v>
      </c>
      <c r="U61" s="58" t="s">
        <v>10</v>
      </c>
      <c r="V61" s="12"/>
      <c r="W61" s="12"/>
      <c r="X61" s="12"/>
      <c r="Y61" s="12"/>
      <c r="Z61" s="12"/>
      <c r="AA61" s="13"/>
      <c r="AT61" s="4" t="s">
        <v>115</v>
      </c>
      <c r="AU61" s="4" t="s">
        <v>2</v>
      </c>
      <c r="AY61" s="4" t="s">
        <v>115</v>
      </c>
      <c r="BE61" s="28">
        <f>IF(U61="základní",N60,0)</f>
        <v>0</v>
      </c>
      <c r="BF61" s="28">
        <f>IF(U61="snížená",N60,0)</f>
        <v>0</v>
      </c>
      <c r="BG61" s="28">
        <f>IF(U61="zákl. přenesená",N60,0)</f>
        <v>0</v>
      </c>
      <c r="BH61" s="28">
        <f>IF(U61="sníž. přenesená",N60,0)</f>
        <v>0</v>
      </c>
      <c r="BI61" s="28">
        <f>IF(U61="nulová",N60,0)</f>
        <v>0</v>
      </c>
      <c r="BJ61" s="4" t="s">
        <v>2</v>
      </c>
      <c r="BK61" s="28">
        <f>L60*K60</f>
        <v>0</v>
      </c>
    </row>
    <row r="62" spans="2:65" s="1" customFormat="1" ht="7.15" customHeight="1" x14ac:dyDescent="0.3">
      <c r="B62" s="14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 s="16"/>
    </row>
    <row r="63" spans="2:65" x14ac:dyDescent="0.3">
      <c r="F63" s="109" t="s">
        <v>121</v>
      </c>
      <c r="G63" s="110"/>
      <c r="H63" s="110"/>
      <c r="I63" s="110"/>
    </row>
    <row r="65" spans="8:29" x14ac:dyDescent="0.3">
      <c r="H65" t="str">
        <f>D15</f>
        <v>1 - Zemní práce</v>
      </c>
      <c r="M65" s="61"/>
      <c r="N65" s="117">
        <f>N15</f>
        <v>0</v>
      </c>
      <c r="O65" s="118"/>
      <c r="P65" s="118"/>
      <c r="Q65" s="118"/>
    </row>
    <row r="66" spans="8:29" x14ac:dyDescent="0.3">
      <c r="H66" t="str">
        <f>D17</f>
        <v>21-M - Elektromontáže a materiál</v>
      </c>
      <c r="M66" s="61"/>
      <c r="N66" s="117">
        <f>N17</f>
        <v>0</v>
      </c>
      <c r="O66" s="118"/>
      <c r="P66" s="118"/>
      <c r="Q66" s="118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</row>
    <row r="67" spans="8:29" x14ac:dyDescent="0.3">
      <c r="H67" t="str">
        <f>D41</f>
        <v>46M - Zemní práce pro elektromontáže</v>
      </c>
      <c r="M67" s="61"/>
      <c r="N67" s="117">
        <f>N41</f>
        <v>0</v>
      </c>
      <c r="O67" s="118"/>
      <c r="P67" s="118"/>
      <c r="Q67" s="118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</row>
    <row r="68" spans="8:29" x14ac:dyDescent="0.3">
      <c r="H68" t="str">
        <f>D53</f>
        <v>58-M - Revize vyhrazených technických zařízení</v>
      </c>
      <c r="M68" s="61"/>
      <c r="N68" s="117">
        <f>N53</f>
        <v>0</v>
      </c>
      <c r="O68" s="118"/>
      <c r="P68" s="118"/>
      <c r="Q68" s="118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</row>
    <row r="69" spans="8:29" x14ac:dyDescent="0.3">
      <c r="H69" t="str">
        <f>D55</f>
        <v>VP - Vícepráce</v>
      </c>
      <c r="M69" s="61"/>
      <c r="N69" s="117">
        <f>N55</f>
        <v>0</v>
      </c>
      <c r="O69" s="118"/>
      <c r="P69" s="118"/>
      <c r="Q69" s="118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106"/>
    </row>
    <row r="70" spans="8:29" ht="16.5" x14ac:dyDescent="0.3">
      <c r="H70" t="s">
        <v>122</v>
      </c>
      <c r="N70" s="146">
        <f>SUM(N65:Q69)</f>
        <v>0</v>
      </c>
      <c r="O70" s="147"/>
      <c r="P70" s="147"/>
      <c r="Q70" s="147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</row>
  </sheetData>
  <mergeCells count="140">
    <mergeCell ref="N70:Q70"/>
    <mergeCell ref="F30:I30"/>
    <mergeCell ref="L30:M30"/>
    <mergeCell ref="N30:Q30"/>
    <mergeCell ref="F29:I29"/>
    <mergeCell ref="L29:M29"/>
    <mergeCell ref="N29:Q29"/>
    <mergeCell ref="N66:Q66"/>
    <mergeCell ref="F63:I63"/>
    <mergeCell ref="F48:I48"/>
    <mergeCell ref="L48:M48"/>
    <mergeCell ref="N48:Q48"/>
    <mergeCell ref="F59:I59"/>
    <mergeCell ref="L59:M59"/>
    <mergeCell ref="N59:Q59"/>
    <mergeCell ref="F60:I60"/>
    <mergeCell ref="L60:M60"/>
    <mergeCell ref="N60:Q60"/>
    <mergeCell ref="F56:I56"/>
    <mergeCell ref="N50:Q50"/>
    <mergeCell ref="F50:I50"/>
    <mergeCell ref="F38:I38"/>
    <mergeCell ref="L38:M38"/>
    <mergeCell ref="N38:Q38"/>
    <mergeCell ref="F28:I28"/>
    <mergeCell ref="L28:M28"/>
    <mergeCell ref="N28:Q28"/>
    <mergeCell ref="F47:I47"/>
    <mergeCell ref="L47:M47"/>
    <mergeCell ref="N47:Q47"/>
    <mergeCell ref="N65:Q65"/>
    <mergeCell ref="N67:Q67"/>
    <mergeCell ref="N68:Q68"/>
    <mergeCell ref="N41:Q41"/>
    <mergeCell ref="N53:Q53"/>
    <mergeCell ref="N55:Q55"/>
    <mergeCell ref="F58:I58"/>
    <mergeCell ref="L58:M58"/>
    <mergeCell ref="N58:Q58"/>
    <mergeCell ref="F51:I51"/>
    <mergeCell ref="L51:M51"/>
    <mergeCell ref="N51:Q51"/>
    <mergeCell ref="F52:I52"/>
    <mergeCell ref="L52:M52"/>
    <mergeCell ref="N52:Q52"/>
    <mergeCell ref="F54:I54"/>
    <mergeCell ref="L54:M54"/>
    <mergeCell ref="N54:Q54"/>
    <mergeCell ref="F42:I42"/>
    <mergeCell ref="L42:M42"/>
    <mergeCell ref="N42:Q42"/>
    <mergeCell ref="L50:M50"/>
    <mergeCell ref="N56:Q56"/>
    <mergeCell ref="F57:I57"/>
    <mergeCell ref="L57:M57"/>
    <mergeCell ref="N57:Q57"/>
    <mergeCell ref="F49:I49"/>
    <mergeCell ref="L49:M49"/>
    <mergeCell ref="N49:Q49"/>
    <mergeCell ref="F43:I43"/>
    <mergeCell ref="L43:M43"/>
    <mergeCell ref="N43:Q43"/>
    <mergeCell ref="F44:I44"/>
    <mergeCell ref="L44:M44"/>
    <mergeCell ref="N44:Q44"/>
    <mergeCell ref="F46:I46"/>
    <mergeCell ref="L46:M46"/>
    <mergeCell ref="N46:Q46"/>
    <mergeCell ref="L56:M56"/>
    <mergeCell ref="L32:M32"/>
    <mergeCell ref="N32:Q32"/>
    <mergeCell ref="F33:I33"/>
    <mergeCell ref="L33:M33"/>
    <mergeCell ref="N33:Q33"/>
    <mergeCell ref="F34:I34"/>
    <mergeCell ref="L34:M34"/>
    <mergeCell ref="N34:Q34"/>
    <mergeCell ref="F35:I35"/>
    <mergeCell ref="L35:M35"/>
    <mergeCell ref="N35:Q35"/>
    <mergeCell ref="F36:I36"/>
    <mergeCell ref="L36:M36"/>
    <mergeCell ref="N36:Q36"/>
    <mergeCell ref="F5:P5"/>
    <mergeCell ref="F6:P6"/>
    <mergeCell ref="M8:P8"/>
    <mergeCell ref="M10:Q10"/>
    <mergeCell ref="M11:Q11"/>
    <mergeCell ref="F13:I13"/>
    <mergeCell ref="L13:M13"/>
    <mergeCell ref="N13:Q13"/>
    <mergeCell ref="F16:I16"/>
    <mergeCell ref="L16:M16"/>
    <mergeCell ref="N16:Q16"/>
    <mergeCell ref="N14:Q14"/>
    <mergeCell ref="N15:Q15"/>
    <mergeCell ref="F18:I18"/>
    <mergeCell ref="L18:M18"/>
    <mergeCell ref="N18:Q18"/>
    <mergeCell ref="F19:I19"/>
    <mergeCell ref="L19:M19"/>
    <mergeCell ref="N19:Q19"/>
    <mergeCell ref="F21:I21"/>
    <mergeCell ref="F32:I32"/>
    <mergeCell ref="N69:Q69"/>
    <mergeCell ref="F20:I20"/>
    <mergeCell ref="L20:M20"/>
    <mergeCell ref="N20:Q20"/>
    <mergeCell ref="F37:I37"/>
    <mergeCell ref="L37:M37"/>
    <mergeCell ref="N37:Q37"/>
    <mergeCell ref="N45:Q45"/>
    <mergeCell ref="L45:M45"/>
    <mergeCell ref="F45:I45"/>
    <mergeCell ref="L21:M21"/>
    <mergeCell ref="N21:Q21"/>
    <mergeCell ref="L22:M22"/>
    <mergeCell ref="N22:Q22"/>
    <mergeCell ref="F26:I26"/>
    <mergeCell ref="L26:M26"/>
    <mergeCell ref="N26:Q26"/>
    <mergeCell ref="F27:I27"/>
    <mergeCell ref="L27:M27"/>
    <mergeCell ref="N27:Q27"/>
    <mergeCell ref="F22:I22"/>
    <mergeCell ref="F31:I31"/>
    <mergeCell ref="L31:M31"/>
    <mergeCell ref="N31:Q31"/>
    <mergeCell ref="L2:Q2"/>
    <mergeCell ref="F23:I23"/>
    <mergeCell ref="F24:I24"/>
    <mergeCell ref="F25:I25"/>
    <mergeCell ref="L23:M23"/>
    <mergeCell ref="L24:M24"/>
    <mergeCell ref="L25:M25"/>
    <mergeCell ref="N23:Q23"/>
    <mergeCell ref="N24:Q24"/>
    <mergeCell ref="N25:Q25"/>
    <mergeCell ref="C3:Q3"/>
    <mergeCell ref="N17:Q17"/>
  </mergeCells>
  <dataValidations disablePrompts="1" count="2">
    <dataValidation type="list" allowBlank="1" showInputMessage="1" showErrorMessage="1" error="Povoleny jsou hodnoty K a M." sqref="D56:D61" xr:uid="{00000000-0002-0000-0000-000000000000}">
      <formula1>"K,M"</formula1>
    </dataValidation>
    <dataValidation type="list" allowBlank="1" showInputMessage="1" showErrorMessage="1" error="Povoleny jsou hodnoty základní, snížená, zákl. přenesená, sníž. přenesená, nulová." sqref="U57:U62" xr:uid="{00000000-0002-0000-0000-000001000000}">
      <formula1>"základní,snížená,zákl. přenesená,sníž. přenesená,nulová"</formula1>
    </dataValidation>
  </dataValidations>
  <pageMargins left="0.58333330000000005" right="0.58333330000000005" top="0.5" bottom="0.46666669999999999" header="0" footer="0"/>
  <pageSetup paperSize="9" scale="87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VO</vt:lpstr>
      <vt:lpstr>VO!Názvy_tisku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Mandelicek</dc:creator>
  <cp:lastModifiedBy>Czechpoint</cp:lastModifiedBy>
  <cp:lastPrinted>2017-06-06T00:25:42Z</cp:lastPrinted>
  <dcterms:created xsi:type="dcterms:W3CDTF">2016-08-04T08:33:55Z</dcterms:created>
  <dcterms:modified xsi:type="dcterms:W3CDTF">2018-04-26T06:50:38Z</dcterms:modified>
</cp:coreProperties>
</file>