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8_{86664CC3-596C-4204-B03A-6088AD26E38E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NÁVRH 2020 ke schválení VR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6" l="1"/>
  <c r="C29" i="6" l="1"/>
  <c r="C9" i="6"/>
  <c r="D31" i="6"/>
  <c r="D29" i="6"/>
  <c r="D11" i="6" l="1"/>
  <c r="C47" i="6" l="1"/>
  <c r="C37" i="6"/>
  <c r="C43" i="6" s="1"/>
  <c r="B37" i="6"/>
  <c r="B43" i="6" s="1"/>
  <c r="C16" i="6"/>
  <c r="B16" i="6"/>
  <c r="D16" i="6"/>
  <c r="D37" i="6" l="1"/>
  <c r="D43" i="6" s="1"/>
  <c r="B39" i="6"/>
  <c r="C39" i="6"/>
  <c r="D42" i="6"/>
  <c r="B42" i="6"/>
  <c r="B45" i="6" s="1"/>
  <c r="B48" i="6" s="1"/>
  <c r="C42" i="6"/>
  <c r="C45" i="6" s="1"/>
  <c r="C48" i="6" s="1"/>
  <c r="D47" i="6" s="1"/>
  <c r="D39" i="6" l="1"/>
  <c r="D45" i="6"/>
  <c r="D48" i="6" s="1"/>
</calcChain>
</file>

<file path=xl/sharedStrings.xml><?xml version="1.0" encoding="utf-8"?>
<sst xmlns="http://schemas.openxmlformats.org/spreadsheetml/2006/main" count="78" uniqueCount="69">
  <si>
    <t>Svazek obcí  Horní Labe, Hostinné</t>
  </si>
  <si>
    <t>Příjmy</t>
  </si>
  <si>
    <t>Částka Kč</t>
  </si>
  <si>
    <t>Poznámka</t>
  </si>
  <si>
    <t>Členské příspěvky</t>
  </si>
  <si>
    <t>Příjmy z úroků</t>
  </si>
  <si>
    <t xml:space="preserve">Příjmy celkem </t>
  </si>
  <si>
    <t>Výdaje</t>
  </si>
  <si>
    <t>Bankovní poplatky</t>
  </si>
  <si>
    <t>Profesionalizace svazku</t>
  </si>
  <si>
    <t>Webové stránky SOHL</t>
  </si>
  <si>
    <t xml:space="preserve">Pronájem PC a vybavení </t>
  </si>
  <si>
    <t xml:space="preserve">Pronájem nebyt. prostor </t>
  </si>
  <si>
    <t>Zákonné pojištění z mezd</t>
  </si>
  <si>
    <t>Výdaje celkem</t>
  </si>
  <si>
    <t xml:space="preserve">Výsledek </t>
  </si>
  <si>
    <t>Příjmy celkem</t>
  </si>
  <si>
    <t>Rozdíl příjmů a výdajů</t>
  </si>
  <si>
    <t>500 Kč x 12 měs.</t>
  </si>
  <si>
    <t>externisté</t>
  </si>
  <si>
    <t>školení, tel., tonery, kanc.potřeby, atd.</t>
  </si>
  <si>
    <t>Profesionalizace svazku 2019</t>
  </si>
  <si>
    <t>Pronájem vozu</t>
  </si>
  <si>
    <t>Pověřenec GDPR</t>
  </si>
  <si>
    <t>Hospodářská činnost</t>
  </si>
  <si>
    <t>Financování</t>
  </si>
  <si>
    <t>Lyžařské trasy 2017/2018/2019</t>
  </si>
  <si>
    <t>Mzdy MAP II</t>
  </si>
  <si>
    <t>Propagace svazku - paušál</t>
  </si>
  <si>
    <t>Příspěvek financování projektu lyž.běž.tratí</t>
  </si>
  <si>
    <t>Služby k nájmu (vodné, stočné, energie, tel.poplatky)</t>
  </si>
  <si>
    <t>PC programy poplatky, audit, atd.</t>
  </si>
  <si>
    <t>paušál MAP II</t>
  </si>
  <si>
    <t>Kooperativa</t>
  </si>
  <si>
    <t>Schválený rozpočet 2019</t>
  </si>
  <si>
    <t>schvál. rozp. 2019</t>
  </si>
  <si>
    <t>dotace KHK</t>
  </si>
  <si>
    <t>od TJ a obcí</t>
  </si>
  <si>
    <t xml:space="preserve">mzdové náklady  </t>
  </si>
  <si>
    <t>Rekapitulace</t>
  </si>
  <si>
    <t>Návrh 2020</t>
  </si>
  <si>
    <t>Schváleno výkonnou radou Svazku obcí Horní Labe dne …......... usnesením č. x/xx/19.</t>
  </si>
  <si>
    <t>CSS mzdy za 4.Q. 2019 (prodloužení projektu)</t>
  </si>
  <si>
    <t>MAP II</t>
  </si>
  <si>
    <t>MAP II - 2x ŽOP</t>
  </si>
  <si>
    <t>Mzda asistentka</t>
  </si>
  <si>
    <t>Mzda účetní</t>
  </si>
  <si>
    <r>
      <t xml:space="preserve">500 Kč x 12 měs.; </t>
    </r>
    <r>
      <rPr>
        <i/>
        <sz val="9"/>
        <rFont val="Calibri"/>
        <family val="2"/>
        <charset val="238"/>
        <scheme val="minor"/>
      </rPr>
      <t>rok 2018 - 3 500 Kč</t>
    </r>
  </si>
  <si>
    <t>propagační mat., občerstvení účast.setkání, cestovné, školení…</t>
  </si>
  <si>
    <t>SOHL mzdy GDPR + právní služby 2020</t>
  </si>
  <si>
    <t>NÁVRH ROZPOČTU pro rok 2020</t>
  </si>
  <si>
    <t>1 100 za OÚ + 250 za PO / měsíc / obec</t>
  </si>
  <si>
    <t xml:space="preserve"> úrok na spořícím účtu </t>
  </si>
  <si>
    <t>SMO dotace 100% na 2,1 úvazku (3 měsíce) mínus zálohy</t>
  </si>
  <si>
    <t>výdaje v sezóně 2019/2020 (vyúčt. dotace KHK)</t>
  </si>
  <si>
    <t>Přebytek předcházejícího roku (2018/2019)</t>
  </si>
  <si>
    <t>Zůstatek k poslednímu dni roku (2019/2020)</t>
  </si>
  <si>
    <t>MAP II spoluúčast od obcí v projektu</t>
  </si>
  <si>
    <t>dle skutečnosti za rok 2019</t>
  </si>
  <si>
    <t xml:space="preserve">1,8 úvazku (12x) (celkem 65.705 super hrubá mzda) </t>
  </si>
  <si>
    <t xml:space="preserve">10.287 Kč  za 12_2019  plus cca 0,4 úvazek (11x) (17.394 super hrubá mzda) </t>
  </si>
  <si>
    <t>Mzdy MAP II (experti)</t>
  </si>
  <si>
    <t>Předpoklad do konce roku 2019</t>
  </si>
  <si>
    <t xml:space="preserve">CSS spoluúčast  </t>
  </si>
  <si>
    <t>cca (vúčtování bude v lednu 2020)</t>
  </si>
  <si>
    <t xml:space="preserve">SOHL (CSS) mzdy 2020 </t>
  </si>
  <si>
    <t>předpoklad</t>
  </si>
  <si>
    <t>včetně zdanění</t>
  </si>
  <si>
    <t>Lyžařské trasy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</si>
</sst>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Arial"/>
      <family val="2"/>
      <charset val="238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/>
    <xf numFmtId="0" fontId="0" fillId="0" borderId="9" xfId="0" applyFont="1" applyBorder="1"/>
    <xf numFmtId="3" fontId="0" fillId="0" borderId="0" xfId="0" applyNumberFormat="1" applyFont="1" applyBorder="1"/>
    <xf numFmtId="0" fontId="0" fillId="2" borderId="9" xfId="0" applyFont="1" applyFill="1" applyBorder="1"/>
    <xf numFmtId="0" fontId="0" fillId="2" borderId="0" xfId="0" applyFont="1" applyFill="1" applyBorder="1"/>
    <xf numFmtId="3" fontId="0" fillId="2" borderId="0" xfId="0" applyNumberFormat="1" applyFont="1" applyFill="1" applyBorder="1"/>
    <xf numFmtId="0" fontId="0" fillId="0" borderId="0" xfId="0" applyFill="1"/>
    <xf numFmtId="0" fontId="7" fillId="3" borderId="5" xfId="0" applyFont="1" applyFill="1" applyBorder="1"/>
    <xf numFmtId="0" fontId="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8" fillId="0" borderId="0" xfId="0" applyFont="1" applyFill="1"/>
    <xf numFmtId="0" fontId="13" fillId="0" borderId="8" xfId="0" applyFont="1" applyFill="1" applyBorder="1"/>
    <xf numFmtId="0" fontId="13" fillId="0" borderId="8" xfId="0" applyFont="1" applyFill="1" applyBorder="1" applyAlignment="1">
      <alignment horizontal="justify"/>
    </xf>
    <xf numFmtId="0" fontId="5" fillId="4" borderId="17" xfId="0" applyFont="1" applyFill="1" applyBorder="1"/>
    <xf numFmtId="0" fontId="13" fillId="0" borderId="14" xfId="0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0" fontId="13" fillId="0" borderId="17" xfId="0" applyFont="1" applyFill="1" applyBorder="1"/>
    <xf numFmtId="3" fontId="13" fillId="0" borderId="4" xfId="0" applyNumberFormat="1" applyFont="1" applyFill="1" applyBorder="1"/>
    <xf numFmtId="0" fontId="6" fillId="0" borderId="0" xfId="0" applyFont="1" applyAlignment="1">
      <alignment horizontal="left"/>
    </xf>
    <xf numFmtId="3" fontId="7" fillId="4" borderId="1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164" fontId="10" fillId="0" borderId="15" xfId="0" applyNumberFormat="1" applyFont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15" fillId="0" borderId="18" xfId="0" applyNumberFormat="1" applyFont="1" applyFill="1" applyBorder="1" applyAlignment="1">
      <alignment horizontal="right"/>
    </xf>
    <xf numFmtId="164" fontId="0" fillId="5" borderId="0" xfId="0" applyNumberFormat="1" applyFont="1" applyFill="1" applyBorder="1" applyAlignment="1">
      <alignment horizontal="right"/>
    </xf>
    <xf numFmtId="164" fontId="16" fillId="5" borderId="10" xfId="0" applyNumberFormat="1" applyFont="1" applyFill="1" applyBorder="1" applyAlignment="1">
      <alignment horizontal="right"/>
    </xf>
    <xf numFmtId="0" fontId="0" fillId="5" borderId="9" xfId="0" applyFont="1" applyFill="1" applyBorder="1"/>
    <xf numFmtId="0" fontId="17" fillId="5" borderId="9" xfId="0" applyFont="1" applyFill="1" applyBorder="1"/>
    <xf numFmtId="0" fontId="19" fillId="0" borderId="0" xfId="0" applyFont="1" applyFill="1"/>
    <xf numFmtId="0" fontId="20" fillId="0" borderId="0" xfId="0" applyFont="1" applyFill="1"/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/>
    <xf numFmtId="3" fontId="13" fillId="0" borderId="3" xfId="0" applyNumberFormat="1" applyFont="1" applyFill="1" applyBorder="1"/>
    <xf numFmtId="164" fontId="16" fillId="6" borderId="10" xfId="0" applyNumberFormat="1" applyFont="1" applyFill="1" applyBorder="1" applyAlignment="1">
      <alignment horizontal="right"/>
    </xf>
    <xf numFmtId="164" fontId="15" fillId="0" borderId="7" xfId="0" applyNumberFormat="1" applyFont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6" fillId="6" borderId="22" xfId="0" applyNumberFormat="1" applyFont="1" applyFill="1" applyBorder="1" applyAlignment="1">
      <alignment horizontal="right"/>
    </xf>
    <xf numFmtId="3" fontId="6" fillId="6" borderId="24" xfId="0" applyNumberFormat="1" applyFont="1" applyFill="1" applyBorder="1"/>
    <xf numFmtId="3" fontId="9" fillId="3" borderId="20" xfId="0" applyNumberFormat="1" applyFont="1" applyFill="1" applyBorder="1"/>
    <xf numFmtId="0" fontId="4" fillId="0" borderId="0" xfId="0" applyFont="1" applyAlignment="1">
      <alignment horizontal="left" vertical="center"/>
    </xf>
    <xf numFmtId="0" fontId="11" fillId="0" borderId="21" xfId="0" applyFont="1" applyFill="1" applyBorder="1" applyAlignment="1"/>
    <xf numFmtId="0" fontId="5" fillId="4" borderId="22" xfId="0" applyFont="1" applyFill="1" applyBorder="1" applyAlignment="1"/>
    <xf numFmtId="0" fontId="0" fillId="0" borderId="25" xfId="0" applyFont="1" applyBorder="1"/>
    <xf numFmtId="0" fontId="7" fillId="4" borderId="24" xfId="0" applyFont="1" applyFill="1" applyBorder="1" applyAlignment="1"/>
    <xf numFmtId="0" fontId="22" fillId="0" borderId="23" xfId="0" applyFont="1" applyFill="1" applyBorder="1" applyAlignment="1"/>
    <xf numFmtId="0" fontId="21" fillId="0" borderId="21" xfId="0" applyFont="1" applyFill="1" applyBorder="1" applyAlignment="1"/>
    <xf numFmtId="0" fontId="21" fillId="0" borderId="23" xfId="0" applyFont="1" applyFill="1" applyBorder="1" applyAlignment="1"/>
    <xf numFmtId="3" fontId="21" fillId="0" borderId="23" xfId="0" applyNumberFormat="1" applyFont="1" applyFill="1" applyBorder="1" applyAlignment="1"/>
    <xf numFmtId="0" fontId="18" fillId="5" borderId="26" xfId="0" applyFont="1" applyFill="1" applyBorder="1" applyAlignment="1">
      <alignment vertical="center"/>
    </xf>
    <xf numFmtId="0" fontId="2" fillId="0" borderId="27" xfId="0" applyFont="1" applyBorder="1"/>
    <xf numFmtId="0" fontId="2" fillId="0" borderId="28" xfId="0" applyFont="1" applyBorder="1"/>
    <xf numFmtId="0" fontId="23" fillId="5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0" fontId="2" fillId="0" borderId="5" xfId="0" applyFont="1" applyBorder="1"/>
    <xf numFmtId="164" fontId="12" fillId="0" borderId="20" xfId="0" applyNumberFormat="1" applyFont="1" applyBorder="1" applyAlignment="1">
      <alignment horizontal="right"/>
    </xf>
    <xf numFmtId="164" fontId="5" fillId="0" borderId="30" xfId="0" applyNumberFormat="1" applyFont="1" applyFill="1" applyBorder="1" applyAlignment="1">
      <alignment horizontal="right"/>
    </xf>
    <xf numFmtId="164" fontId="5" fillId="0" borderId="24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24" fillId="6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24" fillId="2" borderId="13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/>
    </xf>
    <xf numFmtId="0" fontId="0" fillId="0" borderId="0" xfId="0" applyFill="1" applyBorder="1"/>
    <xf numFmtId="0" fontId="13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0" fillId="0" borderId="10" xfId="0" applyBorder="1"/>
    <xf numFmtId="0" fontId="21" fillId="0" borderId="23" xfId="0" applyFont="1" applyFill="1" applyBorder="1" applyAlignment="1">
      <alignment vertical="center" wrapText="1"/>
    </xf>
    <xf numFmtId="0" fontId="22" fillId="0" borderId="21" xfId="0" applyFont="1" applyFill="1" applyBorder="1" applyAlignment="1"/>
    <xf numFmtId="3" fontId="15" fillId="0" borderId="21" xfId="0" applyNumberFormat="1" applyFont="1" applyFill="1" applyBorder="1" applyAlignment="1">
      <alignment horizontal="right"/>
    </xf>
    <xf numFmtId="0" fontId="13" fillId="0" borderId="16" xfId="0" applyFont="1" applyFill="1" applyBorder="1"/>
    <xf numFmtId="3" fontId="14" fillId="0" borderId="1" xfId="0" applyNumberFormat="1" applyFont="1" applyFill="1" applyBorder="1"/>
    <xf numFmtId="3" fontId="15" fillId="0" borderId="21" xfId="0" applyNumberFormat="1" applyFont="1" applyFill="1" applyBorder="1"/>
    <xf numFmtId="3" fontId="15" fillId="0" borderId="23" xfId="0" applyNumberFormat="1" applyFont="1" applyFill="1" applyBorder="1"/>
    <xf numFmtId="3" fontId="15" fillId="0" borderId="23" xfId="0" applyNumberFormat="1" applyFont="1" applyFill="1" applyBorder="1" applyAlignment="1">
      <alignment horizontal="right" vertical="center"/>
    </xf>
    <xf numFmtId="0" fontId="10" fillId="0" borderId="17" xfId="0" applyFont="1" applyFill="1" applyBorder="1"/>
    <xf numFmtId="3" fontId="10" fillId="0" borderId="1" xfId="0" applyNumberFormat="1" applyFont="1" applyFill="1" applyBorder="1"/>
    <xf numFmtId="3" fontId="10" fillId="0" borderId="3" xfId="0" applyNumberFormat="1" applyFont="1" applyFill="1" applyBorder="1"/>
    <xf numFmtId="3" fontId="27" fillId="0" borderId="23" xfId="0" applyNumberFormat="1" applyFont="1" applyFill="1" applyBorder="1"/>
    <xf numFmtId="0" fontId="28" fillId="0" borderId="23" xfId="0" applyFont="1" applyFill="1" applyBorder="1" applyAlignment="1">
      <alignment horizontal="left" vertical="center"/>
    </xf>
    <xf numFmtId="164" fontId="12" fillId="0" borderId="7" xfId="0" applyNumberFormat="1" applyFont="1" applyBorder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3" fontId="8" fillId="0" borderId="0" xfId="0" applyNumberFormat="1" applyFont="1" applyFill="1"/>
    <xf numFmtId="0" fontId="10" fillId="0" borderId="8" xfId="0" applyFont="1" applyFill="1" applyBorder="1"/>
    <xf numFmtId="3" fontId="10" fillId="0" borderId="2" xfId="0" applyNumberFormat="1" applyFont="1" applyFill="1" applyBorder="1" applyAlignment="1">
      <alignment horizontal="right"/>
    </xf>
    <xf numFmtId="3" fontId="27" fillId="0" borderId="32" xfId="0" applyNumberFormat="1" applyFont="1" applyFill="1" applyBorder="1" applyAlignment="1">
      <alignment horizontal="right"/>
    </xf>
    <xf numFmtId="3" fontId="27" fillId="0" borderId="21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vertical="center" wrapText="1"/>
    </xf>
    <xf numFmtId="0" fontId="7" fillId="4" borderId="28" xfId="0" applyFont="1" applyFill="1" applyBorder="1"/>
    <xf numFmtId="3" fontId="7" fillId="4" borderId="31" xfId="0" applyNumberFormat="1" applyFont="1" applyFill="1" applyBorder="1"/>
    <xf numFmtId="3" fontId="6" fillId="4" borderId="19" xfId="0" applyNumberFormat="1" applyFont="1" applyFill="1" applyBorder="1"/>
    <xf numFmtId="0" fontId="29" fillId="2" borderId="1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/>
    <xf numFmtId="3" fontId="0" fillId="2" borderId="7" xfId="0" applyNumberFormat="1" applyFont="1" applyFill="1" applyBorder="1"/>
    <xf numFmtId="0" fontId="23" fillId="5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2377438</xdr:colOff>
      <xdr:row>0</xdr:row>
      <xdr:rowOff>0</xdr:rowOff>
    </xdr:from>
    <xdr:to>
      <xdr:col>4</xdr:col>
      <xdr:colOff>3668683</xdr:colOff>
      <xdr:row>3</xdr:row>
      <xdr:rowOff>98051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B86F927-55CC-48A9-AA5D-028A242BC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6461" y="0"/>
          <a:ext cx="1291245" cy="730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78B5-4B66-4407-9800-B08EF6A817A3}">
  <sheetPr>
    <pageSetUpPr fitToPage="1"/>
  </sheetPr>
  <dimension ref="A1:G50"/>
  <sheetViews>
    <sheetView tabSelected="1" zoomScale="110" zoomScaleNormal="110" workbookViewId="0">
      <selection activeCell="D35" sqref="D35"/>
    </sheetView>
  </sheetViews>
  <sheetFormatPr defaultRowHeight="15" x14ac:dyDescent="0.25"/>
  <cols>
    <col min="1" max="1" width="41.7109375" customWidth="1"/>
    <col min="2" max="2" width="15.7109375" customWidth="1"/>
    <col min="3" max="3" width="16.28515625" customWidth="1"/>
    <col min="4" max="4" width="14.85546875" customWidth="1"/>
    <col min="5" max="5" width="53.42578125" customWidth="1"/>
  </cols>
  <sheetData>
    <row r="1" spans="1:7" ht="20.25" x14ac:dyDescent="0.25">
      <c r="A1" s="112" t="s">
        <v>0</v>
      </c>
      <c r="B1" s="113"/>
      <c r="C1" s="46"/>
      <c r="D1" s="46"/>
    </row>
    <row r="3" spans="1:7" x14ac:dyDescent="0.25">
      <c r="A3" s="24" t="s">
        <v>50</v>
      </c>
      <c r="B3" s="2"/>
      <c r="C3" s="2"/>
      <c r="D3" s="2"/>
      <c r="E3" s="1"/>
    </row>
    <row r="4" spans="1:7" ht="15.75" thickBot="1" x14ac:dyDescent="0.3">
      <c r="A4" s="3"/>
      <c r="B4" s="11"/>
      <c r="C4" s="11"/>
      <c r="D4" s="11"/>
      <c r="E4" s="1"/>
    </row>
    <row r="5" spans="1:7" ht="27.6" customHeight="1" thickBot="1" x14ac:dyDescent="0.3">
      <c r="A5" s="65" t="s">
        <v>1</v>
      </c>
      <c r="B5" s="107" t="s">
        <v>34</v>
      </c>
      <c r="C5" s="108" t="s">
        <v>62</v>
      </c>
      <c r="D5" s="66" t="s">
        <v>40</v>
      </c>
      <c r="E5" s="67" t="s">
        <v>3</v>
      </c>
    </row>
    <row r="6" spans="1:7" s="14" customFormat="1" ht="14.45" customHeight="1" x14ac:dyDescent="0.25">
      <c r="A6" s="18" t="s">
        <v>4</v>
      </c>
      <c r="B6" s="19">
        <v>206014</v>
      </c>
      <c r="C6" s="37">
        <v>203130</v>
      </c>
      <c r="D6" s="84">
        <v>203130</v>
      </c>
      <c r="E6" s="47"/>
    </row>
    <row r="7" spans="1:7" s="14" customFormat="1" ht="15" customHeight="1" x14ac:dyDescent="0.25">
      <c r="A7" s="18" t="s">
        <v>23</v>
      </c>
      <c r="B7" s="19">
        <v>152160</v>
      </c>
      <c r="C7" s="37">
        <v>152160</v>
      </c>
      <c r="D7" s="84">
        <v>211800</v>
      </c>
      <c r="E7" s="51" t="s">
        <v>51</v>
      </c>
    </row>
    <row r="8" spans="1:7" s="9" customFormat="1" ht="14.45" customHeight="1" x14ac:dyDescent="0.25">
      <c r="A8" s="15" t="s">
        <v>5</v>
      </c>
      <c r="B8" s="20">
        <v>500</v>
      </c>
      <c r="C8" s="37">
        <v>5200</v>
      </c>
      <c r="D8" s="84">
        <v>5000</v>
      </c>
      <c r="E8" s="53" t="s">
        <v>52</v>
      </c>
    </row>
    <row r="9" spans="1:7" s="9" customFormat="1" x14ac:dyDescent="0.25">
      <c r="A9" s="15" t="s">
        <v>42</v>
      </c>
      <c r="B9" s="20"/>
      <c r="C9" s="37">
        <f>642471+381789</f>
        <v>1024260</v>
      </c>
      <c r="D9" s="84">
        <v>74280</v>
      </c>
      <c r="E9" s="74" t="s">
        <v>53</v>
      </c>
    </row>
    <row r="10" spans="1:7" s="14" customFormat="1" ht="15" customHeight="1" x14ac:dyDescent="0.25">
      <c r="A10" s="15" t="s">
        <v>43</v>
      </c>
      <c r="B10" s="20"/>
      <c r="C10" s="37">
        <v>2660000</v>
      </c>
      <c r="D10" s="84">
        <f>1235000*2</f>
        <v>2470000</v>
      </c>
      <c r="E10" s="82" t="s">
        <v>44</v>
      </c>
      <c r="G10" s="98"/>
    </row>
    <row r="11" spans="1:7" s="13" customFormat="1" ht="15" customHeight="1" x14ac:dyDescent="0.25">
      <c r="A11" s="99" t="s">
        <v>57</v>
      </c>
      <c r="B11" s="100"/>
      <c r="C11" s="101"/>
      <c r="D11" s="102">
        <f>75000+65000</f>
        <v>140000</v>
      </c>
      <c r="E11" s="103" t="s">
        <v>58</v>
      </c>
    </row>
    <row r="12" spans="1:7" s="14" customFormat="1" x14ac:dyDescent="0.25">
      <c r="A12" s="15" t="s">
        <v>21</v>
      </c>
      <c r="B12" s="20"/>
      <c r="C12" s="37">
        <v>97000</v>
      </c>
      <c r="D12" s="84"/>
      <c r="E12" s="53" t="s">
        <v>36</v>
      </c>
    </row>
    <row r="13" spans="1:7" s="14" customFormat="1" x14ac:dyDescent="0.25">
      <c r="A13" s="16" t="s">
        <v>26</v>
      </c>
      <c r="B13" s="20"/>
      <c r="C13" s="37">
        <v>121000</v>
      </c>
      <c r="D13" s="84"/>
      <c r="E13" s="53" t="s">
        <v>36</v>
      </c>
    </row>
    <row r="14" spans="1:7" s="14" customFormat="1" x14ac:dyDescent="0.25">
      <c r="A14" s="16" t="s">
        <v>29</v>
      </c>
      <c r="B14" s="20"/>
      <c r="C14" s="37">
        <v>10004</v>
      </c>
      <c r="D14" s="84"/>
      <c r="E14" s="53" t="s">
        <v>37</v>
      </c>
    </row>
    <row r="15" spans="1:7" s="9" customFormat="1" x14ac:dyDescent="0.25">
      <c r="A15" s="15" t="s">
        <v>24</v>
      </c>
      <c r="B15" s="20"/>
      <c r="C15" s="37">
        <v>10000</v>
      </c>
      <c r="D15" s="84">
        <v>20000</v>
      </c>
      <c r="E15" s="83" t="s">
        <v>66</v>
      </c>
    </row>
    <row r="16" spans="1:7" ht="15.75" thickBot="1" x14ac:dyDescent="0.3">
      <c r="A16" s="17" t="s">
        <v>6</v>
      </c>
      <c r="B16" s="25">
        <f>SUM(B6:B15)</f>
        <v>358674</v>
      </c>
      <c r="C16" s="42">
        <f>SUM(C6:C15)</f>
        <v>4282754</v>
      </c>
      <c r="D16" s="43">
        <f>SUM(D6:D15)</f>
        <v>3124210</v>
      </c>
      <c r="E16" s="48"/>
    </row>
    <row r="17" spans="1:5" ht="15.75" thickBot="1" x14ac:dyDescent="0.3">
      <c r="A17" s="4"/>
      <c r="B17" s="5"/>
      <c r="C17" s="26"/>
      <c r="D17" s="26"/>
      <c r="E17" s="49"/>
    </row>
    <row r="18" spans="1:5" ht="15.75" thickBot="1" x14ac:dyDescent="0.3">
      <c r="A18" s="68" t="s">
        <v>7</v>
      </c>
      <c r="B18" s="69" t="s">
        <v>2</v>
      </c>
      <c r="C18" s="70" t="s">
        <v>2</v>
      </c>
      <c r="D18" s="71" t="s">
        <v>2</v>
      </c>
      <c r="E18" s="72" t="s">
        <v>3</v>
      </c>
    </row>
    <row r="19" spans="1:5" x14ac:dyDescent="0.25">
      <c r="A19" s="18" t="s">
        <v>8</v>
      </c>
      <c r="B19" s="23">
        <v>3000</v>
      </c>
      <c r="C19" s="38">
        <v>8350</v>
      </c>
      <c r="D19" s="87">
        <v>4000</v>
      </c>
      <c r="E19" s="52" t="s">
        <v>67</v>
      </c>
    </row>
    <row r="20" spans="1:5" ht="14.45" customHeight="1" x14ac:dyDescent="0.25">
      <c r="A20" s="16" t="s">
        <v>68</v>
      </c>
      <c r="B20" s="21"/>
      <c r="C20" s="37">
        <v>92000</v>
      </c>
      <c r="D20" s="84"/>
      <c r="E20" s="53" t="s">
        <v>54</v>
      </c>
    </row>
    <row r="21" spans="1:5" x14ac:dyDescent="0.25">
      <c r="A21" s="15" t="s">
        <v>45</v>
      </c>
      <c r="B21" s="21">
        <v>24000</v>
      </c>
      <c r="C21" s="39">
        <v>24000</v>
      </c>
      <c r="D21" s="88">
        <v>24000</v>
      </c>
      <c r="E21" s="53"/>
    </row>
    <row r="22" spans="1:5" x14ac:dyDescent="0.25">
      <c r="A22" s="15" t="s">
        <v>9</v>
      </c>
      <c r="B22" s="21">
        <v>39000</v>
      </c>
      <c r="C22" s="39">
        <v>44000</v>
      </c>
      <c r="D22" s="88">
        <v>45000</v>
      </c>
      <c r="E22" s="54" t="s">
        <v>31</v>
      </c>
    </row>
    <row r="23" spans="1:5" x14ac:dyDescent="0.25">
      <c r="A23" s="15" t="s">
        <v>46</v>
      </c>
      <c r="B23" s="21">
        <v>48000</v>
      </c>
      <c r="C23" s="39">
        <v>48000</v>
      </c>
      <c r="D23" s="88">
        <v>48000</v>
      </c>
      <c r="E23" s="53"/>
    </row>
    <row r="24" spans="1:5" x14ac:dyDescent="0.25">
      <c r="A24" s="85" t="s">
        <v>10</v>
      </c>
      <c r="B24" s="21">
        <v>2500</v>
      </c>
      <c r="C24" s="39">
        <v>2444</v>
      </c>
      <c r="D24" s="88">
        <v>2500</v>
      </c>
      <c r="E24" s="53"/>
    </row>
    <row r="25" spans="1:5" x14ac:dyDescent="0.25">
      <c r="A25" s="15" t="s">
        <v>11</v>
      </c>
      <c r="B25" s="21">
        <v>6000</v>
      </c>
      <c r="C25" s="39">
        <v>6000</v>
      </c>
      <c r="D25" s="88">
        <v>6000</v>
      </c>
      <c r="E25" s="53" t="s">
        <v>18</v>
      </c>
    </row>
    <row r="26" spans="1:5" x14ac:dyDescent="0.25">
      <c r="A26" s="15" t="s">
        <v>12</v>
      </c>
      <c r="B26" s="21">
        <v>6000</v>
      </c>
      <c r="C26" s="39">
        <v>6000</v>
      </c>
      <c r="D26" s="88">
        <v>6000</v>
      </c>
      <c r="E26" s="53" t="s">
        <v>18</v>
      </c>
    </row>
    <row r="27" spans="1:5" x14ac:dyDescent="0.25">
      <c r="A27" s="15" t="s">
        <v>30</v>
      </c>
      <c r="B27" s="21">
        <v>6000</v>
      </c>
      <c r="C27" s="39">
        <v>6000</v>
      </c>
      <c r="D27" s="88">
        <v>6000</v>
      </c>
      <c r="E27" s="53" t="s">
        <v>18</v>
      </c>
    </row>
    <row r="28" spans="1:5" x14ac:dyDescent="0.25">
      <c r="A28" s="15" t="s">
        <v>22</v>
      </c>
      <c r="B28" s="21">
        <v>6000</v>
      </c>
      <c r="C28" s="39">
        <v>9500</v>
      </c>
      <c r="D28" s="88">
        <v>6000</v>
      </c>
      <c r="E28" s="53" t="s">
        <v>47</v>
      </c>
    </row>
    <row r="29" spans="1:5" s="9" customFormat="1" x14ac:dyDescent="0.25">
      <c r="A29" s="15" t="s">
        <v>65</v>
      </c>
      <c r="B29" s="21"/>
      <c r="C29" s="39">
        <f>769720+382000</f>
        <v>1151720</v>
      </c>
      <c r="D29" s="88">
        <f>(25583+40122)*12</f>
        <v>788460</v>
      </c>
      <c r="E29" s="53" t="s">
        <v>59</v>
      </c>
    </row>
    <row r="30" spans="1:5" s="9" customFormat="1" x14ac:dyDescent="0.25">
      <c r="A30" s="15" t="s">
        <v>63</v>
      </c>
      <c r="B30" s="21"/>
      <c r="C30" s="39">
        <v>29040</v>
      </c>
      <c r="D30" s="88">
        <v>29040</v>
      </c>
      <c r="E30" s="53" t="s">
        <v>64</v>
      </c>
    </row>
    <row r="31" spans="1:5" s="9" customFormat="1" x14ac:dyDescent="0.25">
      <c r="A31" s="76" t="s">
        <v>49</v>
      </c>
      <c r="B31" s="86"/>
      <c r="C31" s="39">
        <v>25000</v>
      </c>
      <c r="D31" s="89">
        <f>10287+(17394*11)</f>
        <v>201621</v>
      </c>
      <c r="E31" s="53" t="s">
        <v>60</v>
      </c>
    </row>
    <row r="32" spans="1:5" x14ac:dyDescent="0.25">
      <c r="A32" s="15" t="s">
        <v>27</v>
      </c>
      <c r="B32" s="21">
        <v>1814000</v>
      </c>
      <c r="C32" s="39">
        <v>1674000</v>
      </c>
      <c r="D32" s="88">
        <v>1674732</v>
      </c>
      <c r="E32" s="53" t="s">
        <v>38</v>
      </c>
    </row>
    <row r="33" spans="1:5" x14ac:dyDescent="0.25">
      <c r="A33" s="15" t="s">
        <v>61</v>
      </c>
      <c r="B33" s="21">
        <v>328000</v>
      </c>
      <c r="C33" s="39">
        <v>352000</v>
      </c>
      <c r="D33" s="88">
        <v>330372</v>
      </c>
      <c r="E33" s="53" t="s">
        <v>19</v>
      </c>
    </row>
    <row r="34" spans="1:5" x14ac:dyDescent="0.25">
      <c r="A34" s="15" t="s">
        <v>32</v>
      </c>
      <c r="B34" s="21">
        <v>220000</v>
      </c>
      <c r="C34" s="39">
        <v>220000</v>
      </c>
      <c r="D34" s="88">
        <v>802041.6</v>
      </c>
      <c r="E34" s="53" t="s">
        <v>20</v>
      </c>
    </row>
    <row r="35" spans="1:5" s="12" customFormat="1" x14ac:dyDescent="0.25">
      <c r="A35" s="90" t="s">
        <v>13</v>
      </c>
      <c r="B35" s="91">
        <v>8000</v>
      </c>
      <c r="C35" s="92">
        <v>9033</v>
      </c>
      <c r="D35" s="93">
        <v>10000</v>
      </c>
      <c r="E35" s="94" t="s">
        <v>33</v>
      </c>
    </row>
    <row r="36" spans="1:5" x14ac:dyDescent="0.25">
      <c r="A36" s="22" t="s">
        <v>28</v>
      </c>
      <c r="B36" s="21">
        <v>30000</v>
      </c>
      <c r="C36" s="39">
        <v>30000</v>
      </c>
      <c r="D36" s="88">
        <v>30000</v>
      </c>
      <c r="E36" s="51" t="s">
        <v>48</v>
      </c>
    </row>
    <row r="37" spans="1:5" ht="15.75" thickBot="1" x14ac:dyDescent="0.3">
      <c r="A37" s="104" t="s">
        <v>14</v>
      </c>
      <c r="B37" s="105">
        <f>SUM(B19:B36)</f>
        <v>2540500</v>
      </c>
      <c r="C37" s="106">
        <f>SUM(C19:C36)</f>
        <v>3737087</v>
      </c>
      <c r="D37" s="44">
        <f>SUM(D19:D36)</f>
        <v>4013766.6</v>
      </c>
      <c r="E37" s="50"/>
    </row>
    <row r="38" spans="1:5" ht="15.75" thickBot="1" x14ac:dyDescent="0.3">
      <c r="A38" s="6"/>
      <c r="B38" s="8"/>
      <c r="C38" s="8"/>
      <c r="D38" s="110"/>
      <c r="E38" s="7"/>
    </row>
    <row r="39" spans="1:5" ht="15.75" thickBot="1" x14ac:dyDescent="0.3">
      <c r="A39" s="10" t="s">
        <v>15</v>
      </c>
      <c r="B39" s="45">
        <f>B16-B37</f>
        <v>-2181826</v>
      </c>
      <c r="C39" s="109">
        <f>C16-C37</f>
        <v>545667</v>
      </c>
      <c r="D39" s="45">
        <f>D16-D37</f>
        <v>-889556.60000000009</v>
      </c>
      <c r="E39" s="80"/>
    </row>
    <row r="40" spans="1:5" ht="15.75" thickBot="1" x14ac:dyDescent="0.3">
      <c r="A40" s="4"/>
      <c r="D40" s="81"/>
      <c r="E40" s="75"/>
    </row>
    <row r="41" spans="1:5" ht="24.75" thickBot="1" x14ac:dyDescent="0.3">
      <c r="A41" s="55" t="s">
        <v>39</v>
      </c>
      <c r="B41" s="58" t="s">
        <v>35</v>
      </c>
      <c r="C41" s="111" t="s">
        <v>62</v>
      </c>
      <c r="D41" s="73" t="s">
        <v>40</v>
      </c>
      <c r="E41" s="75"/>
    </row>
    <row r="42" spans="1:5" x14ac:dyDescent="0.25">
      <c r="A42" s="56" t="s">
        <v>16</v>
      </c>
      <c r="B42" s="59">
        <f>B16</f>
        <v>358674</v>
      </c>
      <c r="C42" s="27">
        <f>C16</f>
        <v>4282754</v>
      </c>
      <c r="D42" s="27">
        <f>D16</f>
        <v>3124210</v>
      </c>
      <c r="E42" s="75"/>
    </row>
    <row r="43" spans="1:5" ht="15.75" thickBot="1" x14ac:dyDescent="0.3">
      <c r="A43" s="57" t="s">
        <v>14</v>
      </c>
      <c r="B43" s="60">
        <f>B37</f>
        <v>2540500</v>
      </c>
      <c r="C43" s="29">
        <f>C37</f>
        <v>3737087</v>
      </c>
      <c r="D43" s="29">
        <f>D37</f>
        <v>4013766.6</v>
      </c>
      <c r="E43" s="75"/>
    </row>
    <row r="44" spans="1:5" ht="6" customHeight="1" thickBot="1" x14ac:dyDescent="0.3">
      <c r="A44" s="33"/>
      <c r="B44" s="31"/>
      <c r="C44" s="32"/>
      <c r="D44" s="40"/>
      <c r="E44" s="75"/>
    </row>
    <row r="45" spans="1:5" ht="15.75" thickBot="1" x14ac:dyDescent="0.3">
      <c r="A45" s="61" t="s">
        <v>17</v>
      </c>
      <c r="B45" s="62">
        <f t="shared" ref="B45" si="0">B42-B43</f>
        <v>-2181826</v>
      </c>
      <c r="C45" s="41">
        <f>C42-C43</f>
        <v>545667</v>
      </c>
      <c r="D45" s="95">
        <f>D42-D43</f>
        <v>-889556.60000000009</v>
      </c>
      <c r="E45" s="77"/>
    </row>
    <row r="46" spans="1:5" ht="13.9" customHeight="1" thickBot="1" x14ac:dyDescent="0.3">
      <c r="A46" s="34" t="s">
        <v>25</v>
      </c>
      <c r="B46" s="31"/>
      <c r="C46" s="32"/>
      <c r="D46" s="40"/>
      <c r="E46" s="78"/>
    </row>
    <row r="47" spans="1:5" x14ac:dyDescent="0.25">
      <c r="A47" s="96" t="s">
        <v>55</v>
      </c>
      <c r="B47" s="63">
        <v>2754018</v>
      </c>
      <c r="C47" s="30">
        <f>B47</f>
        <v>2754018</v>
      </c>
      <c r="D47" s="30">
        <f>C48</f>
        <v>3299685</v>
      </c>
      <c r="E47" s="78"/>
    </row>
    <row r="48" spans="1:5" ht="15.75" thickBot="1" x14ac:dyDescent="0.3">
      <c r="A48" s="97" t="s">
        <v>56</v>
      </c>
      <c r="B48" s="64">
        <f t="shared" ref="B48" si="1">B47+B45</f>
        <v>572192</v>
      </c>
      <c r="C48" s="28">
        <f>C47+C45</f>
        <v>3299685</v>
      </c>
      <c r="D48" s="28">
        <f>D47+D45</f>
        <v>2410128.4</v>
      </c>
      <c r="E48" s="78"/>
    </row>
    <row r="49" spans="1:5" x14ac:dyDescent="0.25">
      <c r="E49" s="79"/>
    </row>
    <row r="50" spans="1:5" ht="15.75" x14ac:dyDescent="0.25">
      <c r="A50" s="36" t="s">
        <v>41</v>
      </c>
      <c r="B50" s="35"/>
    </row>
  </sheetData>
  <mergeCells count="1">
    <mergeCell ref="A1:B1"/>
  </mergeCells>
  <pageMargins left="0.7" right="0.7" top="0.75" bottom="0.75" header="0.3" footer="0.3"/>
  <pageSetup paperSize="9" scale="6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2020 ke schválení 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2019-11-20T07:28:38Z</dcterms:modified>
</cp:coreProperties>
</file>