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1"/>
  </bookViews>
  <sheets>
    <sheet name="Rekapitulace" sheetId="1" r:id="rId1"/>
    <sheet name="90227-1" sheetId="2" r:id="rId2"/>
  </sheets>
  <definedNames/>
  <calcPr fullCalcOnLoad="1"/>
</workbook>
</file>

<file path=xl/sharedStrings.xml><?xml version="1.0" encoding="utf-8"?>
<sst xmlns="http://schemas.openxmlformats.org/spreadsheetml/2006/main" count="564" uniqueCount="248">
  <si>
    <t>Firma: DiK Janák s.r.o., Trutnov</t>
  </si>
  <si>
    <t>Rekapitulace ceny</t>
  </si>
  <si>
    <t>Stavba: 90227x   009/19 - STRÁŽNÉ - STAVEBNÍ ÚPRAVY KOMUNIKACE - Ke sportovnímu areálu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</si>
  <si>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</si>
  <si>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</si>
  <si>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</si>
  <si>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</si>
  <si>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</si>
  <si>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</si>
  <si>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</si>
  <si>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</si>
  <si>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</si>
  <si>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</si>
  <si>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</si>
  <si>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</si>
  <si>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90227x   009/19</t>
  </si>
  <si>
    <t>STRÁŽNÉ - STAVEBNÍ ÚPRAVY KOMUNIKACE - Ke sportovnímu areálu</t>
  </si>
  <si>
    <t>O</t>
  </si>
  <si>
    <t>Rozpočet:</t>
  </si>
  <si>
    <t>0.00</t>
  </si>
  <si>
    <t>15.00</t>
  </si>
  <si>
    <t>21.00</t>
  </si>
  <si>
    <t>3</t>
  </si>
  <si>
    <t>2</t>
  </si>
  <si>
    <t>90227-1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</si>
  <si>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</si>
  <si>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</si>
  <si>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</si>
  <si>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</si>
  <si>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</si>
  <si>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</si>
  <si>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</si>
  <si>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</si>
  <si>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</si>
  <si>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</si>
  <si>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</si>
  <si>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</si>
  <si>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</si>
  <si>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</si>
  <si>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</si>
  <si>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</si>
  <si>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</si>
  <si>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</si>
  <si>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</si>
  <si>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</si>
  <si>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</si>
  <si>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</si>
  <si>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</si>
  <si>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</si>
  <si>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</si>
  <si>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</si>
  <si>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ornice, zemina, nestmelený materiál</t>
  </si>
  <si>
    <t>VV</t>
  </si>
  <si>
    <t>pol. č. 11332:82,875=82.875 [A] 
pol. č. 11343:164*0,2=32.800 [B] 
pol. č. 12110b:19=19.000 [C] 
pol. č. 12373:108,8=108.800 [D] 
pol. č. 12924:625*0,2=125.000 [E] 
pol. č. 212635:217*0,25=54.250 [F] 
pol. č. 212645:90*0,25=22.500 [G] 
Celkem: A+B+C+D+E+F+G=445.225 [H]</t>
  </si>
  <si>
    <t>TS</t>
  </si>
  <si>
    <t>zahrnuje veškeré poplatky provozovateli skládky související s uložením odpadu na skládce.</t>
  </si>
  <si>
    <t>014131</t>
  </si>
  <si>
    <t>POPLATKY ZA SKLÁDKU TYP S-NO (NEBEZPEČNÝ ODPAD)</t>
  </si>
  <si>
    <t>asfaltový materiál</t>
  </si>
  <si>
    <t>pol. č. 11343:164*0,1=16.400 [A]</t>
  </si>
  <si>
    <t>02730</t>
  </si>
  <si>
    <t>POMOC PRÁCE ZŘÍZ NEBO ZAJIŠŤ OCHRANU INŽENÝRSKÝCH SÍTÍ</t>
  </si>
  <si>
    <t>KČ</t>
  </si>
  <si>
    <t>PROVIZORNÍ POLOŽKA, FAKTURACE DLE SKUTEČNOSTI</t>
  </si>
  <si>
    <t>dočasné vyvěšení, ochrana jakýmkoliv způsobem, uložení do původní polohy, příp. jiné práce: 
1=1.000 [A]</t>
  </si>
  <si>
    <t>zahrnuje veškeré náklady spojené s objednatelem požadovanými zařízeními</t>
  </si>
  <si>
    <t>02742</t>
  </si>
  <si>
    <t>R</t>
  </si>
  <si>
    <t>PROVIZORNÍ OCELOVÉ LÁVKY A PŘEJEZDY</t>
  </si>
  <si>
    <t>včetně dodávky, montáže a demontáže</t>
  </si>
  <si>
    <t>03720</t>
  </si>
  <si>
    <t>POMOC PRÁCE ZAJIŠŤ NEBO ZŘÍZ REGULACI A OCHRANU DOPRAVY - DIO</t>
  </si>
  <si>
    <t>Úhrnná částka musí obsahovat veškeré náklady na dočasné úpravy a regulaci dopravy (i pěší) na staveništi a nezbytné značení a opatření vyplývající z požadavků BOZP na staveništi (včetně pevných zábran). Zahrnuje náklady na veškeré dočasné svislé resp. vodorovné dopravní značení vč. jeho odstranění. Případné vícenáklady z důvodu ztížení stavby částečným, či plným provozem, které nejsou obsahem této položky, budou zahrnuty do jednotlivých cen položek stavby a nemohou být důvodem pro pozdější zvyšování nákladů stavby 
Pevná cena</t>
  </si>
  <si>
    <t>zahrnuje objednatelem povolené náklady na požadovaná zařízení zhotovitele</t>
  </si>
  <si>
    <t>Zemní práce</t>
  </si>
  <si>
    <t>11332</t>
  </si>
  <si>
    <t>ODSTRANĚNÍ PODKLADŮ ZPEVNĚNÝCH PLOCH Z KAMENIVA NESTMELENÉHO</t>
  </si>
  <si>
    <t>s odvozem na skládku zhotovitele 
výkresy C.2 a C.3</t>
  </si>
  <si>
    <t>STŘEDNÍ TRAVNATÝ PÁS VOZOVKY: 
délka (předpoklad) x šířka (předpoklad) x tloušťka:545*0,75*0,1=40.875 [A] 
STÁVAJÍCÍ VOZOVKA V PLOCHÁCH SANACE (NAD TRATIVODY): 
celková plocha (předpoklad) x tlouštka:140*0,3=42.000 [B] 
Celkem: A+B=82.875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</si>
  <si>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</si>
  <si>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7</t>
  </si>
  <si>
    <t>11343</t>
  </si>
  <si>
    <t>ODSTRAN KRYTU ZPEVNĚNÝCH PLOCH S ASFALT POJIVEM VČET PODKLADU</t>
  </si>
  <si>
    <t>STÁVAJÍCÍ VOZOVKA V PLOCHÁCH SANACE (NAD TRATIVODY): 
celková plocha (předpoklad) x tlouštka:164*0,3=49.200 [A]</t>
  </si>
  <si>
    <t>8</t>
  </si>
  <si>
    <t>11360</t>
  </si>
  <si>
    <t>ROZRYTÍ VOZOVKY</t>
  </si>
  <si>
    <t>M2</t>
  </si>
  <si>
    <t>výkresy C.2 a C.3</t>
  </si>
  <si>
    <t>STÁVAJÍCÍ VOZOVKA: 
celková plocha:1870=1 870.000 [A]</t>
  </si>
  <si>
    <t>zahrnuje potřebné mechanizmy a odklizení přebytečného materiálu</t>
  </si>
  <si>
    <t>11372</t>
  </si>
  <si>
    <t>FRÉZOVÁNÍ ZPEVNĚNÝCH PLOCH ASFALTOVÝCH</t>
  </si>
  <si>
    <t>odkup vyfrézovaného materiálu zhotovitelem 
výkresy C.2 a C.3</t>
  </si>
  <si>
    <t>V PLOŠE RŽK NA ZAČÁTKU ÚSEKU: 
celková plocha x prům. tloušťka:82*0,07=5.740 [A]</t>
  </si>
  <si>
    <t>12110</t>
  </si>
  <si>
    <t>a</t>
  </si>
  <si>
    <t>SEJMUTÍ ORNICE NEBO LESNÍ PŮDY</t>
  </si>
  <si>
    <t>s odvozem na staveništní mezideponii pro zpětné ohmusování 
výkresy C.2 a C.3</t>
  </si>
  <si>
    <t>PRO ZPĚTNÉ OHUMUSOVÁNÍ: 
celková plocha x tloušťka:190*0,1=19.000 [A]</t>
  </si>
  <si>
    <t>položka zahrnuje sejmutí ornice bez ohledu na tloušťku vrstvy a její vodorovnou dopravu  
nezahrnuje uložení na trvalou skládku</t>
  </si>
  <si>
    <t>11</t>
  </si>
  <si>
    <t>b</t>
  </si>
  <si>
    <t>(celková plocha sejmutí x tloušťka sejmutí) - kubatura pro zpětné ohumusování:(190*0,2)-(190*0,1)=19.000 [A]</t>
  </si>
  <si>
    <t>12</t>
  </si>
  <si>
    <t>12373</t>
  </si>
  <si>
    <t>ODKOP PRO SPOD STAVBU SILNIC A ŽELEZNIC TŘ. I</t>
  </si>
  <si>
    <t>PRO VOZOVKU - V PLOCHÁCH SANACÍ: 
celková kubatura:399*0,2=79.800 [A] 
PRO VÝMĚNU PODLOŽÍ - předpoklad 10% plochy vozovky: 
celková plocha x tloušťka:58*0,5=29.000 [B] 
Celkem: A+B=108.800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</si>
  <si>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</si>
  <si>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</t>
  </si>
  <si>
    <t>12573</t>
  </si>
  <si>
    <t>VYKOPÁVKY ZE ZEMNÍKŮ A SKLÁDEK TŘ. I</t>
  </si>
  <si>
    <t>natěžení a dovoz ornice ze staveništní mezideponie pro zpětné ohumusování</t>
  </si>
  <si>
    <t>PRO ZPĚTNÉ OHUMUSOVÁNÍ: 
celková kubatura:190*0,1=19.000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</si>
  <si>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</si>
  <si>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14</t>
  </si>
  <si>
    <t>12924</t>
  </si>
  <si>
    <t>ČIŠTĚNÍ KRAJNIC OD NÁNOSU TL. DO 200MM</t>
  </si>
  <si>
    <t>s odvozem na skládku zhotovotele 
výkresy C.2 a C.3</t>
  </si>
  <si>
    <t>celková plocha:625=625.000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</si>
  <si>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</si>
  <si>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15</t>
  </si>
  <si>
    <t>17120</t>
  </si>
  <si>
    <t>ULOŽENÍ SYPANINY DO NÁSYPŮ A NA SKLÁDKY BEZ ZHUTNĚNÍ</t>
  </si>
  <si>
    <t>uložení ornice a zeminy</t>
  </si>
  <si>
    <t>ORNICE: 
celková kubatura:190*0,2=38.000 [A] 
ZEMINA: 
ODKOPÁVKY:108,8=108.800 [B] 
Celkem: A+B=146.800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</si>
  <si>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</si>
  <si>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</si>
  <si>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17380</t>
  </si>
  <si>
    <t>ZEMNÍ KRAJNICE A DOSYPÁVKY Z NAKUPOVANÝCH MATERIÁLŮ</t>
  </si>
  <si>
    <t>KOLEM VOZOVKY: 
celková kubatura:(2*615-379)*0,02+379*0,1=54.920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</si>
  <si>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</si>
  <si>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</si>
  <si>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18110</t>
  </si>
  <si>
    <t>ÚPRAVA PLÁNĚ SE ZHUTNĚNÍM V HORNINĚ TŘ. I</t>
  </si>
  <si>
    <t>ÚČELOVÁ KOMUNIKACE - AB - OPRAVA: 
celková plocha:1754=1 754.000 [A] 
ÚČELOVÁ KOMUNIKACE - AB - SANACE: 
celková plocha:575=575.000 [B] 
VÝMĚNA PODLOŽÍ - předpoklad 10% z plochy sanace vozovky: 
celková plocha:58=58.000 [C] 
Celkem: A+B+C=2 387.000 [D]</t>
  </si>
  <si>
    <t>položka zahrnuje úpravu pláně včetně vyrovnání výškových rozdílů. Míru zhutnění určuje projekt.</t>
  </si>
  <si>
    <t>18</t>
  </si>
  <si>
    <t>18130</t>
  </si>
  <si>
    <t>ÚPRAVA PLÁNĚ BEZ ZHUTNĚNÍ</t>
  </si>
  <si>
    <t>V PLOCHÁCH OHUMUSOVÁNÍ: 
celková plocha:190=190.000 [A]</t>
  </si>
  <si>
    <t>položka zahrnuje úpravu pláně včetně vyrovnání výškových rozdílů</t>
  </si>
  <si>
    <t>19</t>
  </si>
  <si>
    <t>18231</t>
  </si>
  <si>
    <t>ROZPROSTŘENÍ ORNICE V ROVINĚ V TL DO 0,10M</t>
  </si>
  <si>
    <t>celková plocha:190=190.000 [A]</t>
  </si>
  <si>
    <t>položka zahrnuje:  
nutné přemístění ornice z dočasných skládek vzdálených do 50m  
rozprostření ornice v předepsané tloušťce v rovině a ve svahu do 1:5</t>
  </si>
  <si>
    <t>20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</si>
  <si>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</si>
  <si>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</si>
  <si>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</si>
  <si>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</si>
  <si>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</t>
  </si>
  <si>
    <t>21197</t>
  </si>
  <si>
    <t>OPLÁŠTĚNÍ ODVODŇOVACÍCH ŽEBER Z GEOTEXTILIE</t>
  </si>
  <si>
    <t>KOLEM TRATIVODŮ: 
celková délka x rozvinutá šířka:(30+80+190+107)*2,5=1 017.500 [A]</t>
  </si>
  <si>
    <t>položka zahrnuje dodávku předepsané geotextilie, mimostaveništní a vnitrostaveništní dopravu a její uložení včetně potřebných přesahů (nezapočítávají se do výměry)</t>
  </si>
  <si>
    <t>22</t>
  </si>
  <si>
    <t>212635</t>
  </si>
  <si>
    <t>TRATIVODY KOMPL Z TRUB Z PLAST HM DN DO 150MM, RÝHA TŘ I</t>
  </si>
  <si>
    <t>M</t>
  </si>
  <si>
    <t>PODÉLNÉ TRATIVODY: 
celková délka:30+80+107=217.000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</si>
  <si>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</si>
  <si>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23</t>
  </si>
  <si>
    <t>212645</t>
  </si>
  <si>
    <t>TRATIVODY KOMPL Z TRUB Z PLAST HM DN DO 200MM, RÝHA TŘ I</t>
  </si>
  <si>
    <t>PODÉLNÉ TRATIVODY: 
celková délka:190=190.000 [A]</t>
  </si>
  <si>
    <t>24</t>
  </si>
  <si>
    <t>21452</t>
  </si>
  <si>
    <t>SANAČNÍ VRSTVY Z KAMENIVA DRCENÉHO</t>
  </si>
  <si>
    <t>ŠD fr. 0/63 
výkresy C.2 a C.3</t>
  </si>
  <si>
    <t>VÝMĚNA PODLOŽÍ - předpoklad 10% plochy sanace vozovky: 
celková plocha x tloušťka:58*0,5=29.000 [A]</t>
  </si>
  <si>
    <t>položka zahrnuje dodávku předepsaného kameniva, mimostaveništní a vnitrostaveništní dopravu a jeho uložení  
není-li v zadávací dokumentaci uvedeno jinak, jedná se o nakupovaný materiál</t>
  </si>
  <si>
    <t>Vodorovné konstrukce</t>
  </si>
  <si>
    <t>25</t>
  </si>
  <si>
    <t>46451</t>
  </si>
  <si>
    <t>POHOZ DNA A SVAHŮ Z LOMOVÉHO KAMENE</t>
  </si>
  <si>
    <t>výkres C.2</t>
  </si>
  <si>
    <t>OPEVNĚNÍ VYÚSTĚNÍ TRATIVODŮ VE SVAHU: 
počet x prům. kubatura/ks:4*0,5=2.000 [A]</t>
  </si>
  <si>
    <t>položka zahrnuje dodávku předepsaného kamene, mimostaveništní a vnitrostaveništní dopravu a jeho uložení  
není-li v zadávací dokumentaci uvedeno jinak, jedná se o nakupovaný materiál</t>
  </si>
  <si>
    <t>26</t>
  </si>
  <si>
    <t>56330</t>
  </si>
  <si>
    <t>VOZOVKOVÉ VRSTVY ZE ŠTĚRKODRTI</t>
  </si>
  <si>
    <t>fr. 0/32, tl. 50-100 mm 
výkresy C.2 a C.3</t>
  </si>
  <si>
    <t>ÚČELOVÁ KOMUNIKACE - AB - OPRAVA: 
celková plocha x tloušťka:1754*0,08=140.320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</si>
  <si>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</si>
  <si>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27</t>
  </si>
  <si>
    <t>fr. 0/63, tl. 180 mm 
výkresy C.2 a C.3</t>
  </si>
  <si>
    <t>ÚČELOVÁ KOMUNIKACE - AB - SANACE: 
celková plocha x tloušťka:456*0,18=82.080 [A]</t>
  </si>
  <si>
    <t>28</t>
  </si>
  <si>
    <t>56334</t>
  </si>
  <si>
    <t>VOZOVKOVÉ VRSTVY ZE ŠTĚRKODRTI TL. DO 200MM</t>
  </si>
  <si>
    <t>fr. 0/32 
výkresy C.2 a C.3</t>
  </si>
  <si>
    <t>ÚČELOVÁ KOMUNIKACE - AB - SANACE: 
celková plocha:575=575.000 [A]</t>
  </si>
  <si>
    <t>29</t>
  </si>
  <si>
    <t>56362</t>
  </si>
  <si>
    <t>VOZOVKOVÉ VRSTVY Z RECYKLOVANÉHO MATERIÁLU TL DO 100MM</t>
  </si>
  <si>
    <t>recyklát asfaltový 
výkresy C.2 a C.3</t>
  </si>
  <si>
    <t>ÚČELOVÁ KOMUNIKACE - AB - OPRAVA: 
celková plocha:1676=1 676.000 [A] 
ÚČELOVÁ KOMUNIKACE - AB - SANACE: 
celková plocha:344=344.000 [B] 
Celkem: A+B=2 020.000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</si>
  <si>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</si>
  <si>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30</t>
  </si>
  <si>
    <t>56932</t>
  </si>
  <si>
    <t>ZPEVNĚNÍ KRAJNIC ZE ŠTĚRKODRTI TL. DO 100MM</t>
  </si>
  <si>
    <t>celková plocha:(2*625-379)*0,75+379*0,5=842.750 [A]</t>
  </si>
  <si>
    <t>- dodání kameniva předepsané kvality a zrnitosti  
- rozprostření a zhutnění vrstvy v předepsané tloušťce  
- zřízení vrstvy bez rozlišení šířky, pokládání vrstvy po etapách</t>
  </si>
  <si>
    <t>31</t>
  </si>
  <si>
    <t>572211</t>
  </si>
  <si>
    <t>SPOJOVACÍ POSTŘIK Z ASFALTU DO 0,5KG/M2</t>
  </si>
  <si>
    <t>0,3 kg/m2 
výkresy C.2 a C.3</t>
  </si>
  <si>
    <t>ÚČELOVÁ KOMUNIKACE - AB - RŽK: 
celková plocha:84=84.000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</si>
  <si>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</si>
  <si>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32</t>
  </si>
  <si>
    <t>572221</t>
  </si>
  <si>
    <t>SPOJOVACÍ POSTŘIK Z ASFALTU DO 1,0KG/M2</t>
  </si>
  <si>
    <t>0,7 kg/m2 
výkresy C.2 a C.3</t>
  </si>
  <si>
    <t>33</t>
  </si>
  <si>
    <t>574A44</t>
  </si>
  <si>
    <t>ASFALTOVÝ BETON PRO OBRUSNÉ VRSTVY ACO 11+, 11S TL. 50MM</t>
  </si>
  <si>
    <t>ACO 11 + 
výkresy C.2 a C.3</t>
  </si>
  <si>
    <t>ÚČELOVÁ KOMUNIKACE - AB - RŽK: 
celková plocha:82=82.000 [A] 
ÚČELOVÁ KOMUNIKACE - AB - OPRAVA: 
celková plocha:1566=1 566.000 [B] 
ÚČELOVÁ KOMUNIKACE - AB - SANACE: 
celková plocha:304=304.000 [C] 
Celkem: A+B+C=1 952.000 [D]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</si>
  <si>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</si>
  <si>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</si>
  <si>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574E06</t>
  </si>
  <si>
    <t>ASFALTOVÝ BETON PRO PODKLADNÍ VRSTVY ACP 16+, 16S</t>
  </si>
  <si>
    <t>ACP 16 + 
vyrovnávka 40-80 mm 
výkresy C.2 a C.3</t>
  </si>
  <si>
    <t>ÚČELOVÁ KOMUNIKACE - AB - RŽK: 
celková plocha x prům. tloušťka:84*0,06=5.040 [A]</t>
  </si>
  <si>
    <t>35</t>
  </si>
  <si>
    <t>58920</t>
  </si>
  <si>
    <t>VÝPLŇ SPAR MODIFIKOVANÝM ASFALTEM</t>
  </si>
  <si>
    <t>NAPOJENÍ NA SILNICI III/2956: 
celková délka:20=20.000 [A]</t>
  </si>
  <si>
    <t>položka zahrnuje:  
- dodávku předepsaného materiálu  
- vyčištění a výplň spar tímto materiálem</t>
  </si>
  <si>
    <t>Ostatní konstrukce a práce</t>
  </si>
  <si>
    <t>36</t>
  </si>
  <si>
    <t>919111</t>
  </si>
  <si>
    <t>ŘEZÁNÍ ASFALTOVÉHO KRYTU VOZOVEK TL DO 50MM</t>
  </si>
  <si>
    <t>položka zahrnuje řezání vozovkové vrstvy v předepsané tloušťce, včetně spotřeby vody</t>
  </si>
  <si>
    <t>37</t>
  </si>
  <si>
    <t>935712</t>
  </si>
  <si>
    <t>SVODNICE PRO PŘEVEDENÍ VODY OCELOVÁ DO BETONU</t>
  </si>
  <si>
    <t>včetně bet. lože C 20/25 
výkresy C.2 a C.3</t>
  </si>
  <si>
    <t>NOVÉ SVODNICE VODY: 
počet x délka/ks:10*4,5=45.000 [A]</t>
  </si>
  <si>
    <t>položka zahrnuje:  
- dodání a uložení předepsaného svodnice v požadované kvalitě, tvaru a šířce  
- dodání a rozprostření lože z předepsaného materiálu v předepsané tloušťce a šířce  
- úpravu napojení a ukončení  
- vnitrostaveništní i mimostaveništní dopravu</t>
  </si>
  <si>
    <t>38</t>
  </si>
  <si>
    <t>96652</t>
  </si>
  <si>
    <t>ODSTRANĚNÍ ŽLABŮ Z DÍLCŮ - OCELOVÉ SVODNICE VODY</t>
  </si>
  <si>
    <t>odkup zhotovitelem za cenu šrotu 
výkres C.2</t>
  </si>
  <si>
    <t>STÁVAJÍCÍ SVODNICE VODY: 
celková délka - předpoklad:5+4+4+5+4+4+4+5=35.000 [A]</t>
  </si>
  <si>
    <t>- zahrnuje vybourání žlabů včetně podkladních vrstev a eventuelních mříží  
- zahrnuje veškerou manipulaci s vybouranou sutí a hmotami včetně uložení na skládku  
- nezahrnuje poplatek za skládku, vykáže se v samostatné položce 014**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</si>
</sst>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9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6" applyNumberFormat="0" applyFont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4" fontId="0" fillId="34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urrency" xfId="36"/>
    <cellStyle name="Currency [0]" xfId="37"/>
    <cellStyle name="Kontrolní buňka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ercent" xfId="45"/>
    <cellStyle name="Poznámka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4" t="s">
        <v>0</v>
      </c>
      <c r="C1" s="4"/>
      <c r="D1" s="4"/>
      <c r="E1" s="4"/>
    </row>
    <row r="2" spans="1:5" ht="12.75" customHeight="1">
      <c r="A2" s="34"/>
      <c r="B2" s="35" t="s">
        <v>1</v>
      </c>
      <c r="C2" s="4"/>
      <c r="D2" s="4"/>
      <c r="E2" s="4"/>
    </row>
    <row r="3" spans="1:5" ht="19.5" customHeight="1">
      <c r="A3" s="34"/>
      <c r="B3" s="34"/>
      <c r="C3" s="4"/>
      <c r="D3" s="4"/>
      <c r="E3" s="4"/>
    </row>
    <row r="4" spans="1:5" ht="19.5" customHeight="1">
      <c r="A4" s="4"/>
      <c r="B4" s="36" t="s">
        <v>2</v>
      </c>
      <c r="C4" s="34"/>
      <c r="D4" s="34"/>
      <c r="E4" s="4"/>
    </row>
    <row r="5" spans="1:5" ht="12.75" customHeight="1">
      <c r="A5" s="4"/>
      <c r="B5" s="34" t="s">
        <v>3</v>
      </c>
      <c r="C5" s="34"/>
      <c r="D5" s="34"/>
      <c r="E5" s="4"/>
    </row>
    <row r="6" spans="1:5" ht="12.75" customHeight="1">
      <c r="A6" s="4"/>
      <c r="B6" s="5" t="s">
        <v>4</v>
      </c>
      <c r="C6" s="7">
        <f>SUM(C10:C10)</f>
        <v>0</v>
      </c>
      <c r="D6" s="4"/>
      <c r="E6" s="4"/>
    </row>
    <row r="7" spans="1:5" ht="12.75" customHeight="1">
      <c r="A7" s="4"/>
      <c r="B7" s="5" t="s">
        <v>5</v>
      </c>
      <c r="C7" s="7">
        <f>SUM(E10:E10)</f>
        <v>0</v>
      </c>
      <c r="D7" s="4"/>
      <c r="E7" s="4"/>
    </row>
    <row r="8" spans="1:5" ht="12.75" customHeight="1">
      <c r="A8" s="2"/>
      <c r="B8" s="2"/>
      <c r="C8" s="2"/>
      <c r="D8" s="2"/>
      <c r="E8" s="2"/>
    </row>
    <row r="9" spans="1:5" ht="12.75" customHeight="1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12.75" customHeight="1">
      <c r="A10" s="15" t="s">
        <v>24</v>
      </c>
      <c r="B10" s="15" t="s">
        <v>25</v>
      </c>
      <c r="C10" s="16">
        <f>'90227-1'!I3</f>
        <v>0</v>
      </c>
      <c r="D10" s="16">
        <f>'90227-1'!O2</f>
        <v>0</v>
      </c>
      <c r="E10" s="16">
        <f>C10+D10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4" sqref="H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4"/>
      <c r="C1" s="4"/>
      <c r="D1" s="4"/>
      <c r="E1" s="4" t="s">
        <v>0</v>
      </c>
      <c r="F1" s="4"/>
      <c r="G1" s="4"/>
      <c r="H1" s="4"/>
      <c r="I1" s="4"/>
      <c r="P1" t="s">
        <v>22</v>
      </c>
    </row>
    <row r="2" spans="2:16" ht="24.75" customHeight="1">
      <c r="B2" s="4"/>
      <c r="C2" s="4"/>
      <c r="D2" s="4"/>
      <c r="E2" s="3" t="s">
        <v>13</v>
      </c>
      <c r="F2" s="4"/>
      <c r="G2" s="4"/>
      <c r="H2" s="2"/>
      <c r="I2" s="2"/>
      <c r="O2">
        <f>0+O8+O29+O90+O107+O112+O153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4"/>
      <c r="G3" s="9"/>
      <c r="H3" s="8" t="s">
        <v>24</v>
      </c>
      <c r="I3" s="33">
        <f>0+I8+I29+I90+I107+I112+I153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24</v>
      </c>
      <c r="D4" s="39"/>
      <c r="E4" s="13" t="s">
        <v>25</v>
      </c>
      <c r="F4" s="2"/>
      <c r="G4" s="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" t="s">
        <v>39</v>
      </c>
      <c r="I6" s="1" t="s">
        <v>41</v>
      </c>
    </row>
    <row r="7" spans="1:9" ht="12.75" customHeight="1">
      <c r="A7" s="1" t="s">
        <v>27</v>
      </c>
      <c r="B7" s="1" t="s">
        <v>29</v>
      </c>
      <c r="C7" s="1" t="s">
        <v>23</v>
      </c>
      <c r="D7" s="1" t="s">
        <v>22</v>
      </c>
      <c r="E7" s="1" t="s">
        <v>33</v>
      </c>
      <c r="F7" s="1" t="s">
        <v>35</v>
      </c>
      <c r="G7" s="1" t="s">
        <v>37</v>
      </c>
      <c r="H7" s="1" t="s">
        <v>40</v>
      </c>
      <c r="I7" s="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445.225</v>
      </c>
      <c r="H9" s="25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12.75">
      <c r="A10" s="27" t="s">
        <v>50</v>
      </c>
      <c r="E10" s="28" t="s">
        <v>51</v>
      </c>
    </row>
    <row r="11" spans="1:5" ht="114.75">
      <c r="A11" s="29" t="s">
        <v>52</v>
      </c>
      <c r="E11" s="30" t="s">
        <v>53</v>
      </c>
    </row>
    <row r="12" spans="1:5" ht="25.5">
      <c r="A12" t="s">
        <v>54</v>
      </c>
      <c r="E12" s="28" t="s">
        <v>55</v>
      </c>
    </row>
    <row r="13" spans="1:16" ht="12.75">
      <c r="A13" s="17" t="s">
        <v>45</v>
      </c>
      <c r="B13" s="21" t="s">
        <v>23</v>
      </c>
      <c r="C13" s="21" t="s">
        <v>56</v>
      </c>
      <c r="D13" s="17" t="s">
        <v>47</v>
      </c>
      <c r="E13" s="22" t="s">
        <v>57</v>
      </c>
      <c r="F13" s="23" t="s">
        <v>49</v>
      </c>
      <c r="G13" s="24">
        <v>16.4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50</v>
      </c>
      <c r="E14" s="28" t="s">
        <v>58</v>
      </c>
    </row>
    <row r="15" spans="1:5" ht="12.75">
      <c r="A15" s="29" t="s">
        <v>52</v>
      </c>
      <c r="E15" s="30" t="s">
        <v>59</v>
      </c>
    </row>
    <row r="16" spans="1:5" ht="25.5">
      <c r="A16" t="s">
        <v>54</v>
      </c>
      <c r="E16" s="28" t="s">
        <v>55</v>
      </c>
    </row>
    <row r="17" spans="1:16" ht="12.75">
      <c r="A17" s="17" t="s">
        <v>45</v>
      </c>
      <c r="B17" s="21" t="s">
        <v>22</v>
      </c>
      <c r="C17" s="21" t="s">
        <v>60</v>
      </c>
      <c r="D17" s="17" t="s">
        <v>47</v>
      </c>
      <c r="E17" s="22" t="s">
        <v>61</v>
      </c>
      <c r="F17" s="23" t="s">
        <v>62</v>
      </c>
      <c r="G17" s="24">
        <v>1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7" t="s">
        <v>50</v>
      </c>
      <c r="E18" s="28" t="s">
        <v>63</v>
      </c>
    </row>
    <row r="19" spans="1:5" ht="38.25">
      <c r="A19" s="29" t="s">
        <v>52</v>
      </c>
      <c r="E19" s="30" t="s">
        <v>64</v>
      </c>
    </row>
    <row r="20" spans="1:5" ht="12.75">
      <c r="A20" t="s">
        <v>54</v>
      </c>
      <c r="E20" s="28" t="s">
        <v>65</v>
      </c>
    </row>
    <row r="21" spans="1:16" ht="12.75">
      <c r="A21" s="17" t="s">
        <v>45</v>
      </c>
      <c r="B21" s="21" t="s">
        <v>33</v>
      </c>
      <c r="C21" s="21" t="s">
        <v>66</v>
      </c>
      <c r="D21" s="17" t="s">
        <v>67</v>
      </c>
      <c r="E21" s="22" t="s">
        <v>68</v>
      </c>
      <c r="F21" s="23" t="s">
        <v>62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7" t="s">
        <v>50</v>
      </c>
      <c r="E22" s="28" t="s">
        <v>69</v>
      </c>
    </row>
    <row r="23" spans="1:5" ht="12.75">
      <c r="A23" s="29" t="s">
        <v>52</v>
      </c>
      <c r="E23" s="30" t="s">
        <v>47</v>
      </c>
    </row>
    <row r="24" spans="1:5" ht="12.75">
      <c r="A24" t="s">
        <v>54</v>
      </c>
      <c r="E24" s="28" t="s">
        <v>65</v>
      </c>
    </row>
    <row r="25" spans="1:16" ht="12.75">
      <c r="A25" s="17" t="s">
        <v>45</v>
      </c>
      <c r="B25" s="21" t="s">
        <v>35</v>
      </c>
      <c r="C25" s="21" t="s">
        <v>70</v>
      </c>
      <c r="D25" s="17" t="s">
        <v>47</v>
      </c>
      <c r="E25" s="22" t="s">
        <v>71</v>
      </c>
      <c r="F25" s="23" t="s">
        <v>62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102">
      <c r="A26" s="27" t="s">
        <v>50</v>
      </c>
      <c r="E26" s="28" t="s">
        <v>72</v>
      </c>
    </row>
    <row r="27" spans="1:5" ht="12.75">
      <c r="A27" s="29" t="s">
        <v>52</v>
      </c>
      <c r="E27" s="30" t="s">
        <v>47</v>
      </c>
    </row>
    <row r="28" spans="1:5" ht="12.75">
      <c r="A28" t="s">
        <v>54</v>
      </c>
      <c r="E28" s="28" t="s">
        <v>73</v>
      </c>
    </row>
    <row r="29" spans="1:18" ht="12.75" customHeight="1">
      <c r="A29" s="2" t="s">
        <v>43</v>
      </c>
      <c r="B29" s="2"/>
      <c r="C29" s="31" t="s">
        <v>29</v>
      </c>
      <c r="D29" s="2"/>
      <c r="E29" s="19" t="s">
        <v>74</v>
      </c>
      <c r="F29" s="2"/>
      <c r="G29" s="2"/>
      <c r="H29" s="2"/>
      <c r="I29" s="32">
        <f>0+Q29</f>
        <v>0</v>
      </c>
      <c r="O29">
        <f>0+R29</f>
        <v>0</v>
      </c>
      <c r="Q29">
        <f>0+I30+I34+I38+I42+I46+I50+I54+I58+I62+I66+I70+I74+I78+I82+I86</f>
        <v>0</v>
      </c>
      <c r="R29">
        <f>0+O30+O34+O38+O42+O46+O50+O54+O58+O62+O66+O70+O74+O78+O82+O86</f>
        <v>0</v>
      </c>
    </row>
    <row r="30" spans="1:16" ht="25.5">
      <c r="A30" s="17" t="s">
        <v>45</v>
      </c>
      <c r="B30" s="21" t="s">
        <v>37</v>
      </c>
      <c r="C30" s="21" t="s">
        <v>75</v>
      </c>
      <c r="D30" s="17" t="s">
        <v>47</v>
      </c>
      <c r="E30" s="22" t="s">
        <v>76</v>
      </c>
      <c r="F30" s="23" t="s">
        <v>49</v>
      </c>
      <c r="G30" s="24">
        <v>82.875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23</v>
      </c>
    </row>
    <row r="31" spans="1:5" ht="25.5">
      <c r="A31" s="27" t="s">
        <v>50</v>
      </c>
      <c r="E31" s="28" t="s">
        <v>77</v>
      </c>
    </row>
    <row r="32" spans="1:5" ht="89.25">
      <c r="A32" s="29" t="s">
        <v>52</v>
      </c>
      <c r="E32" s="30" t="s">
        <v>78</v>
      </c>
    </row>
    <row r="33" spans="1:5" ht="63.75">
      <c r="A33" t="s">
        <v>54</v>
      </c>
      <c r="E33" s="28" t="s">
        <v>79</v>
      </c>
    </row>
    <row r="34" spans="1:16" ht="25.5">
      <c r="A34" s="17" t="s">
        <v>45</v>
      </c>
      <c r="B34" s="21" t="s">
        <v>80</v>
      </c>
      <c r="C34" s="21" t="s">
        <v>81</v>
      </c>
      <c r="D34" s="17" t="s">
        <v>47</v>
      </c>
      <c r="E34" s="22" t="s">
        <v>82</v>
      </c>
      <c r="F34" s="23" t="s">
        <v>49</v>
      </c>
      <c r="G34" s="24">
        <v>49.2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23</v>
      </c>
    </row>
    <row r="35" spans="1:5" ht="25.5">
      <c r="A35" s="27" t="s">
        <v>50</v>
      </c>
      <c r="E35" s="28" t="s">
        <v>77</v>
      </c>
    </row>
    <row r="36" spans="1:5" ht="25.5">
      <c r="A36" s="29" t="s">
        <v>52</v>
      </c>
      <c r="E36" s="30" t="s">
        <v>83</v>
      </c>
    </row>
    <row r="37" spans="1:5" ht="63.75">
      <c r="A37" t="s">
        <v>54</v>
      </c>
      <c r="E37" s="28" t="s">
        <v>79</v>
      </c>
    </row>
    <row r="38" spans="1:16" ht="12.75">
      <c r="A38" s="17" t="s">
        <v>45</v>
      </c>
      <c r="B38" s="21" t="s">
        <v>84</v>
      </c>
      <c r="C38" s="21" t="s">
        <v>85</v>
      </c>
      <c r="D38" s="17" t="s">
        <v>47</v>
      </c>
      <c r="E38" s="22" t="s">
        <v>86</v>
      </c>
      <c r="F38" s="23" t="s">
        <v>87</v>
      </c>
      <c r="G38" s="24">
        <v>1870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7" t="s">
        <v>50</v>
      </c>
      <c r="E39" s="28" t="s">
        <v>88</v>
      </c>
    </row>
    <row r="40" spans="1:5" ht="25.5">
      <c r="A40" s="29" t="s">
        <v>52</v>
      </c>
      <c r="E40" s="30" t="s">
        <v>89</v>
      </c>
    </row>
    <row r="41" spans="1:5" ht="12.75">
      <c r="A41" t="s">
        <v>54</v>
      </c>
      <c r="E41" s="28" t="s">
        <v>90</v>
      </c>
    </row>
    <row r="42" spans="1:16" ht="12.75">
      <c r="A42" s="17" t="s">
        <v>45</v>
      </c>
      <c r="B42" s="21" t="s">
        <v>40</v>
      </c>
      <c r="C42" s="21" t="s">
        <v>91</v>
      </c>
      <c r="D42" s="17" t="s">
        <v>47</v>
      </c>
      <c r="E42" s="22" t="s">
        <v>92</v>
      </c>
      <c r="F42" s="23" t="s">
        <v>49</v>
      </c>
      <c r="G42" s="24">
        <v>5.74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23</v>
      </c>
    </row>
    <row r="43" spans="1:5" ht="25.5">
      <c r="A43" s="27" t="s">
        <v>50</v>
      </c>
      <c r="E43" s="28" t="s">
        <v>93</v>
      </c>
    </row>
    <row r="44" spans="1:5" ht="25.5">
      <c r="A44" s="29" t="s">
        <v>52</v>
      </c>
      <c r="E44" s="30" t="s">
        <v>94</v>
      </c>
    </row>
    <row r="45" spans="1:5" ht="63.75">
      <c r="A45" t="s">
        <v>54</v>
      </c>
      <c r="E45" s="28" t="s">
        <v>79</v>
      </c>
    </row>
    <row r="46" spans="1:16" ht="12.75">
      <c r="A46" s="17" t="s">
        <v>45</v>
      </c>
      <c r="B46" s="21" t="s">
        <v>42</v>
      </c>
      <c r="C46" s="21" t="s">
        <v>95</v>
      </c>
      <c r="D46" s="17" t="s">
        <v>96</v>
      </c>
      <c r="E46" s="22" t="s">
        <v>97</v>
      </c>
      <c r="F46" s="23" t="s">
        <v>49</v>
      </c>
      <c r="G46" s="24">
        <v>19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23</v>
      </c>
    </row>
    <row r="47" spans="1:5" ht="25.5">
      <c r="A47" s="27" t="s">
        <v>50</v>
      </c>
      <c r="E47" s="28" t="s">
        <v>98</v>
      </c>
    </row>
    <row r="48" spans="1:5" ht="25.5">
      <c r="A48" s="29" t="s">
        <v>52</v>
      </c>
      <c r="E48" s="30" t="s">
        <v>99</v>
      </c>
    </row>
    <row r="49" spans="1:5" ht="38.25">
      <c r="A49" t="s">
        <v>54</v>
      </c>
      <c r="E49" s="28" t="s">
        <v>100</v>
      </c>
    </row>
    <row r="50" spans="1:16" ht="12.75">
      <c r="A50" s="17" t="s">
        <v>45</v>
      </c>
      <c r="B50" s="21" t="s">
        <v>101</v>
      </c>
      <c r="C50" s="21" t="s">
        <v>95</v>
      </c>
      <c r="D50" s="17" t="s">
        <v>102</v>
      </c>
      <c r="E50" s="22" t="s">
        <v>97</v>
      </c>
      <c r="F50" s="23" t="s">
        <v>49</v>
      </c>
      <c r="G50" s="24">
        <v>19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23</v>
      </c>
    </row>
    <row r="51" spans="1:5" ht="25.5">
      <c r="A51" s="27" t="s">
        <v>50</v>
      </c>
      <c r="E51" s="28" t="s">
        <v>77</v>
      </c>
    </row>
    <row r="52" spans="1:5" ht="25.5">
      <c r="A52" s="29" t="s">
        <v>52</v>
      </c>
      <c r="E52" s="30" t="s">
        <v>103</v>
      </c>
    </row>
    <row r="53" spans="1:5" ht="38.25">
      <c r="A53" t="s">
        <v>54</v>
      </c>
      <c r="E53" s="28" t="s">
        <v>100</v>
      </c>
    </row>
    <row r="54" spans="1:16" ht="12.75">
      <c r="A54" s="17" t="s">
        <v>45</v>
      </c>
      <c r="B54" s="21" t="s">
        <v>104</v>
      </c>
      <c r="C54" s="21" t="s">
        <v>105</v>
      </c>
      <c r="D54" s="17" t="s">
        <v>47</v>
      </c>
      <c r="E54" s="22" t="s">
        <v>106</v>
      </c>
      <c r="F54" s="23" t="s">
        <v>49</v>
      </c>
      <c r="G54" s="24">
        <v>108.8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23</v>
      </c>
    </row>
    <row r="55" spans="1:5" ht="25.5">
      <c r="A55" s="27" t="s">
        <v>50</v>
      </c>
      <c r="E55" s="28" t="s">
        <v>77</v>
      </c>
    </row>
    <row r="56" spans="1:5" ht="89.25">
      <c r="A56" s="29" t="s">
        <v>52</v>
      </c>
      <c r="E56" s="30" t="s">
        <v>107</v>
      </c>
    </row>
    <row r="57" spans="1:5" ht="369.75">
      <c r="A57" t="s">
        <v>54</v>
      </c>
      <c r="E57" s="28" t="s">
        <v>108</v>
      </c>
    </row>
    <row r="58" spans="1:16" ht="12.75">
      <c r="A58" s="17" t="s">
        <v>45</v>
      </c>
      <c r="B58" s="21" t="s">
        <v>109</v>
      </c>
      <c r="C58" s="21" t="s">
        <v>110</v>
      </c>
      <c r="D58" s="17" t="s">
        <v>47</v>
      </c>
      <c r="E58" s="22" t="s">
        <v>111</v>
      </c>
      <c r="F58" s="23" t="s">
        <v>49</v>
      </c>
      <c r="G58" s="24">
        <v>19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23</v>
      </c>
    </row>
    <row r="59" spans="1:5" ht="12.75">
      <c r="A59" s="27" t="s">
        <v>50</v>
      </c>
      <c r="E59" s="28" t="s">
        <v>112</v>
      </c>
    </row>
    <row r="60" spans="1:5" ht="25.5">
      <c r="A60" s="29" t="s">
        <v>52</v>
      </c>
      <c r="E60" s="30" t="s">
        <v>113</v>
      </c>
    </row>
    <row r="61" spans="1:5" ht="306">
      <c r="A61" t="s">
        <v>54</v>
      </c>
      <c r="E61" s="28" t="s">
        <v>114</v>
      </c>
    </row>
    <row r="62" spans="1:16" ht="12.75">
      <c r="A62" s="17" t="s">
        <v>45</v>
      </c>
      <c r="B62" s="21" t="s">
        <v>115</v>
      </c>
      <c r="C62" s="21" t="s">
        <v>116</v>
      </c>
      <c r="D62" s="17" t="s">
        <v>47</v>
      </c>
      <c r="E62" s="22" t="s">
        <v>117</v>
      </c>
      <c r="F62" s="23" t="s">
        <v>87</v>
      </c>
      <c r="G62" s="24">
        <v>625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23</v>
      </c>
    </row>
    <row r="63" spans="1:5" ht="25.5">
      <c r="A63" s="27" t="s">
        <v>50</v>
      </c>
      <c r="E63" s="28" t="s">
        <v>118</v>
      </c>
    </row>
    <row r="64" spans="1:5" ht="12.75">
      <c r="A64" s="29" t="s">
        <v>52</v>
      </c>
      <c r="E64" s="30" t="s">
        <v>119</v>
      </c>
    </row>
    <row r="65" spans="1:5" ht="63.75">
      <c r="A65" t="s">
        <v>54</v>
      </c>
      <c r="E65" s="28" t="s">
        <v>120</v>
      </c>
    </row>
    <row r="66" spans="1:16" ht="12.75">
      <c r="A66" s="17" t="s">
        <v>45</v>
      </c>
      <c r="B66" s="21" t="s">
        <v>121</v>
      </c>
      <c r="C66" s="21" t="s">
        <v>122</v>
      </c>
      <c r="D66" s="17" t="s">
        <v>47</v>
      </c>
      <c r="E66" s="22" t="s">
        <v>123</v>
      </c>
      <c r="F66" s="23" t="s">
        <v>49</v>
      </c>
      <c r="G66" s="24">
        <v>146.8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23</v>
      </c>
    </row>
    <row r="67" spans="1:5" ht="12.75">
      <c r="A67" s="27" t="s">
        <v>50</v>
      </c>
      <c r="E67" s="28" t="s">
        <v>124</v>
      </c>
    </row>
    <row r="68" spans="1:5" ht="89.25">
      <c r="A68" s="29" t="s">
        <v>52</v>
      </c>
      <c r="E68" s="30" t="s">
        <v>125</v>
      </c>
    </row>
    <row r="69" spans="1:5" ht="191.25">
      <c r="A69" t="s">
        <v>54</v>
      </c>
      <c r="E69" s="28" t="s">
        <v>126</v>
      </c>
    </row>
    <row r="70" spans="1:16" ht="12.75">
      <c r="A70" s="17" t="s">
        <v>45</v>
      </c>
      <c r="B70" s="21" t="s">
        <v>127</v>
      </c>
      <c r="C70" s="21" t="s">
        <v>128</v>
      </c>
      <c r="D70" s="17" t="s">
        <v>47</v>
      </c>
      <c r="E70" s="22" t="s">
        <v>129</v>
      </c>
      <c r="F70" s="23" t="s">
        <v>49</v>
      </c>
      <c r="G70" s="24">
        <v>54.92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23</v>
      </c>
    </row>
    <row r="71" spans="1:5" ht="12.75">
      <c r="A71" s="27" t="s">
        <v>50</v>
      </c>
      <c r="E71" s="28" t="s">
        <v>88</v>
      </c>
    </row>
    <row r="72" spans="1:5" ht="25.5">
      <c r="A72" s="29" t="s">
        <v>52</v>
      </c>
      <c r="E72" s="30" t="s">
        <v>130</v>
      </c>
    </row>
    <row r="73" spans="1:5" ht="242.25">
      <c r="A73" t="s">
        <v>54</v>
      </c>
      <c r="E73" s="28" t="s">
        <v>131</v>
      </c>
    </row>
    <row r="74" spans="1:16" ht="12.75">
      <c r="A74" s="17" t="s">
        <v>45</v>
      </c>
      <c r="B74" s="21" t="s">
        <v>132</v>
      </c>
      <c r="C74" s="21" t="s">
        <v>133</v>
      </c>
      <c r="D74" s="17" t="s">
        <v>47</v>
      </c>
      <c r="E74" s="22" t="s">
        <v>134</v>
      </c>
      <c r="F74" s="23" t="s">
        <v>87</v>
      </c>
      <c r="G74" s="24">
        <v>2387</v>
      </c>
      <c r="H74" s="25">
        <v>0</v>
      </c>
      <c r="I74" s="26">
        <f>ROUND(ROUND(H74,2)*ROUND(G74,3),2)</f>
        <v>0</v>
      </c>
      <c r="O74">
        <f>(I74*21)/100</f>
        <v>0</v>
      </c>
      <c r="P74" t="s">
        <v>23</v>
      </c>
    </row>
    <row r="75" spans="1:5" ht="12.75">
      <c r="A75" s="27" t="s">
        <v>50</v>
      </c>
      <c r="E75" s="28" t="s">
        <v>88</v>
      </c>
    </row>
    <row r="76" spans="1:5" ht="127.5">
      <c r="A76" s="29" t="s">
        <v>52</v>
      </c>
      <c r="E76" s="30" t="s">
        <v>135</v>
      </c>
    </row>
    <row r="77" spans="1:5" ht="25.5">
      <c r="A77" t="s">
        <v>54</v>
      </c>
      <c r="E77" s="28" t="s">
        <v>136</v>
      </c>
    </row>
    <row r="78" spans="1:16" ht="12.75">
      <c r="A78" s="17" t="s">
        <v>45</v>
      </c>
      <c r="B78" s="21" t="s">
        <v>137</v>
      </c>
      <c r="C78" s="21" t="s">
        <v>138</v>
      </c>
      <c r="D78" s="17" t="s">
        <v>47</v>
      </c>
      <c r="E78" s="22" t="s">
        <v>139</v>
      </c>
      <c r="F78" s="23" t="s">
        <v>87</v>
      </c>
      <c r="G78" s="24">
        <v>190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23</v>
      </c>
    </row>
    <row r="79" spans="1:5" ht="12.75">
      <c r="A79" s="27" t="s">
        <v>50</v>
      </c>
      <c r="E79" s="28" t="s">
        <v>88</v>
      </c>
    </row>
    <row r="80" spans="1:5" ht="25.5">
      <c r="A80" s="29" t="s">
        <v>52</v>
      </c>
      <c r="E80" s="30" t="s">
        <v>140</v>
      </c>
    </row>
    <row r="81" spans="1:5" ht="12.75">
      <c r="A81" t="s">
        <v>54</v>
      </c>
      <c r="E81" s="28" t="s">
        <v>141</v>
      </c>
    </row>
    <row r="82" spans="1:16" ht="12.75">
      <c r="A82" s="17" t="s">
        <v>45</v>
      </c>
      <c r="B82" s="21" t="s">
        <v>142</v>
      </c>
      <c r="C82" s="21" t="s">
        <v>143</v>
      </c>
      <c r="D82" s="17" t="s">
        <v>47</v>
      </c>
      <c r="E82" s="22" t="s">
        <v>144</v>
      </c>
      <c r="F82" s="23" t="s">
        <v>87</v>
      </c>
      <c r="G82" s="24">
        <v>190</v>
      </c>
      <c r="H82" s="25">
        <v>0</v>
      </c>
      <c r="I82" s="26">
        <f>ROUND(ROUND(H82,2)*ROUND(G82,3),2)</f>
        <v>0</v>
      </c>
      <c r="O82">
        <f>(I82*21)/100</f>
        <v>0</v>
      </c>
      <c r="P82" t="s">
        <v>23</v>
      </c>
    </row>
    <row r="83" spans="1:5" ht="12.75">
      <c r="A83" s="27" t="s">
        <v>50</v>
      </c>
      <c r="E83" s="28" t="s">
        <v>88</v>
      </c>
    </row>
    <row r="84" spans="1:5" ht="12.75">
      <c r="A84" s="29" t="s">
        <v>52</v>
      </c>
      <c r="E84" s="30" t="s">
        <v>145</v>
      </c>
    </row>
    <row r="85" spans="1:5" ht="38.25">
      <c r="A85" t="s">
        <v>54</v>
      </c>
      <c r="E85" s="28" t="s">
        <v>146</v>
      </c>
    </row>
    <row r="86" spans="1:16" ht="12.75">
      <c r="A86" s="17" t="s">
        <v>45</v>
      </c>
      <c r="B86" s="21" t="s">
        <v>147</v>
      </c>
      <c r="C86" s="21" t="s">
        <v>148</v>
      </c>
      <c r="D86" s="17" t="s">
        <v>47</v>
      </c>
      <c r="E86" s="22" t="s">
        <v>149</v>
      </c>
      <c r="F86" s="23" t="s">
        <v>87</v>
      </c>
      <c r="G86" s="24">
        <v>190</v>
      </c>
      <c r="H86" s="25">
        <v>0</v>
      </c>
      <c r="I86" s="26">
        <f>ROUND(ROUND(H86,2)*ROUND(G86,3),2)</f>
        <v>0</v>
      </c>
      <c r="O86">
        <f>(I86*21)/100</f>
        <v>0</v>
      </c>
      <c r="P86" t="s">
        <v>23</v>
      </c>
    </row>
    <row r="87" spans="1:5" ht="12.75">
      <c r="A87" s="27" t="s">
        <v>50</v>
      </c>
      <c r="E87" s="28" t="s">
        <v>88</v>
      </c>
    </row>
    <row r="88" spans="1:5" ht="25.5">
      <c r="A88" s="29" t="s">
        <v>52</v>
      </c>
      <c r="E88" s="30" t="s">
        <v>140</v>
      </c>
    </row>
    <row r="89" spans="1:5" ht="25.5">
      <c r="A89" t="s">
        <v>54</v>
      </c>
      <c r="E89" s="28" t="s">
        <v>150</v>
      </c>
    </row>
    <row r="90" spans="1:18" ht="12.75" customHeight="1">
      <c r="A90" s="2" t="s">
        <v>43</v>
      </c>
      <c r="B90" s="2"/>
      <c r="C90" s="31" t="s">
        <v>23</v>
      </c>
      <c r="D90" s="2"/>
      <c r="E90" s="19" t="s">
        <v>151</v>
      </c>
      <c r="F90" s="2"/>
      <c r="G90" s="2"/>
      <c r="H90" s="2"/>
      <c r="I90" s="32">
        <f>0+Q90</f>
        <v>0</v>
      </c>
      <c r="O90">
        <f>0+R90</f>
        <v>0</v>
      </c>
      <c r="Q90">
        <f>0+I91+I95+I99+I103</f>
        <v>0</v>
      </c>
      <c r="R90">
        <f>0+O91+O95+O99+O103</f>
        <v>0</v>
      </c>
    </row>
    <row r="91" spans="1:16" ht="12.75">
      <c r="A91" s="17" t="s">
        <v>45</v>
      </c>
      <c r="B91" s="21" t="s">
        <v>152</v>
      </c>
      <c r="C91" s="21" t="s">
        <v>153</v>
      </c>
      <c r="D91" s="17" t="s">
        <v>47</v>
      </c>
      <c r="E91" s="22" t="s">
        <v>154</v>
      </c>
      <c r="F91" s="23" t="s">
        <v>87</v>
      </c>
      <c r="G91" s="24">
        <v>1017.5</v>
      </c>
      <c r="H91" s="25">
        <v>0</v>
      </c>
      <c r="I91" s="26">
        <f>ROUND(ROUND(H91,2)*ROUND(G91,3),2)</f>
        <v>0</v>
      </c>
      <c r="O91">
        <f>(I91*21)/100</f>
        <v>0</v>
      </c>
      <c r="P91" t="s">
        <v>23</v>
      </c>
    </row>
    <row r="92" spans="1:5" ht="12.75">
      <c r="A92" s="27" t="s">
        <v>50</v>
      </c>
      <c r="E92" s="28" t="s">
        <v>88</v>
      </c>
    </row>
    <row r="93" spans="1:5" ht="25.5">
      <c r="A93" s="29" t="s">
        <v>52</v>
      </c>
      <c r="E93" s="30" t="s">
        <v>155</v>
      </c>
    </row>
    <row r="94" spans="1:5" ht="38.25">
      <c r="A94" t="s">
        <v>54</v>
      </c>
      <c r="E94" s="28" t="s">
        <v>156</v>
      </c>
    </row>
    <row r="95" spans="1:16" ht="12.75">
      <c r="A95" s="17" t="s">
        <v>45</v>
      </c>
      <c r="B95" s="21" t="s">
        <v>157</v>
      </c>
      <c r="C95" s="21" t="s">
        <v>158</v>
      </c>
      <c r="D95" s="17" t="s">
        <v>47</v>
      </c>
      <c r="E95" s="22" t="s">
        <v>159</v>
      </c>
      <c r="F95" s="23" t="s">
        <v>160</v>
      </c>
      <c r="G95" s="24">
        <v>217</v>
      </c>
      <c r="H95" s="25">
        <v>0</v>
      </c>
      <c r="I95" s="26">
        <f>ROUND(ROUND(H95,2)*ROUND(G95,3),2)</f>
        <v>0</v>
      </c>
      <c r="O95">
        <f>(I95*21)/100</f>
        <v>0</v>
      </c>
      <c r="P95" t="s">
        <v>23</v>
      </c>
    </row>
    <row r="96" spans="1:5" ht="12.75">
      <c r="A96" s="27" t="s">
        <v>50</v>
      </c>
      <c r="E96" s="28" t="s">
        <v>88</v>
      </c>
    </row>
    <row r="97" spans="1:5" ht="25.5">
      <c r="A97" s="29" t="s">
        <v>52</v>
      </c>
      <c r="E97" s="30" t="s">
        <v>161</v>
      </c>
    </row>
    <row r="98" spans="1:5" ht="165.75">
      <c r="A98" t="s">
        <v>54</v>
      </c>
      <c r="E98" s="28" t="s">
        <v>162</v>
      </c>
    </row>
    <row r="99" spans="1:16" ht="12.75">
      <c r="A99" s="17" t="s">
        <v>45</v>
      </c>
      <c r="B99" s="21" t="s">
        <v>163</v>
      </c>
      <c r="C99" s="21" t="s">
        <v>164</v>
      </c>
      <c r="D99" s="17" t="s">
        <v>47</v>
      </c>
      <c r="E99" s="22" t="s">
        <v>165</v>
      </c>
      <c r="F99" s="23" t="s">
        <v>160</v>
      </c>
      <c r="G99" s="24">
        <v>190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27" t="s">
        <v>50</v>
      </c>
      <c r="E100" s="28" t="s">
        <v>88</v>
      </c>
    </row>
    <row r="101" spans="1:5" ht="25.5">
      <c r="A101" s="29" t="s">
        <v>52</v>
      </c>
      <c r="E101" s="30" t="s">
        <v>166</v>
      </c>
    </row>
    <row r="102" spans="1:5" ht="165.75">
      <c r="A102" t="s">
        <v>54</v>
      </c>
      <c r="E102" s="28" t="s">
        <v>162</v>
      </c>
    </row>
    <row r="103" spans="1:16" ht="12.75">
      <c r="A103" s="17" t="s">
        <v>45</v>
      </c>
      <c r="B103" s="21" t="s">
        <v>167</v>
      </c>
      <c r="C103" s="21" t="s">
        <v>168</v>
      </c>
      <c r="D103" s="17" t="s">
        <v>47</v>
      </c>
      <c r="E103" s="22" t="s">
        <v>169</v>
      </c>
      <c r="F103" s="23" t="s">
        <v>49</v>
      </c>
      <c r="G103" s="24">
        <v>29</v>
      </c>
      <c r="H103" s="25">
        <v>0</v>
      </c>
      <c r="I103" s="26">
        <f>ROUND(ROUND(H103,2)*ROUND(G103,3),2)</f>
        <v>0</v>
      </c>
      <c r="O103">
        <f>(I103*21)/100</f>
        <v>0</v>
      </c>
      <c r="P103" t="s">
        <v>23</v>
      </c>
    </row>
    <row r="104" spans="1:5" ht="25.5">
      <c r="A104" s="27" t="s">
        <v>50</v>
      </c>
      <c r="E104" s="28" t="s">
        <v>170</v>
      </c>
    </row>
    <row r="105" spans="1:5" ht="25.5">
      <c r="A105" s="29" t="s">
        <v>52</v>
      </c>
      <c r="E105" s="30" t="s">
        <v>171</v>
      </c>
    </row>
    <row r="106" spans="1:5" ht="38.25">
      <c r="A106" t="s">
        <v>54</v>
      </c>
      <c r="E106" s="28" t="s">
        <v>172</v>
      </c>
    </row>
    <row r="107" spans="1:18" ht="12.75" customHeight="1">
      <c r="A107" s="2" t="s">
        <v>43</v>
      </c>
      <c r="B107" s="2"/>
      <c r="C107" s="31" t="s">
        <v>33</v>
      </c>
      <c r="D107" s="2"/>
      <c r="E107" s="19" t="s">
        <v>173</v>
      </c>
      <c r="F107" s="2"/>
      <c r="G107" s="2"/>
      <c r="H107" s="2"/>
      <c r="I107" s="32">
        <f>0+Q107</f>
        <v>0</v>
      </c>
      <c r="O107">
        <f>0+R107</f>
        <v>0</v>
      </c>
      <c r="Q107">
        <f>0+I108</f>
        <v>0</v>
      </c>
      <c r="R107">
        <f>0+O108</f>
        <v>0</v>
      </c>
    </row>
    <row r="108" spans="1:16" ht="12.75">
      <c r="A108" s="17" t="s">
        <v>45</v>
      </c>
      <c r="B108" s="21" t="s">
        <v>174</v>
      </c>
      <c r="C108" s="21" t="s">
        <v>175</v>
      </c>
      <c r="D108" s="17" t="s">
        <v>47</v>
      </c>
      <c r="E108" s="22" t="s">
        <v>176</v>
      </c>
      <c r="F108" s="23" t="s">
        <v>49</v>
      </c>
      <c r="G108" s="24">
        <v>2</v>
      </c>
      <c r="H108" s="25">
        <v>0</v>
      </c>
      <c r="I108" s="26">
        <f>ROUND(ROUND(H108,2)*ROUND(G108,3),2)</f>
        <v>0</v>
      </c>
      <c r="O108">
        <f>(I108*21)/100</f>
        <v>0</v>
      </c>
      <c r="P108" t="s">
        <v>23</v>
      </c>
    </row>
    <row r="109" spans="1:5" ht="12.75">
      <c r="A109" s="27" t="s">
        <v>50</v>
      </c>
      <c r="E109" s="28" t="s">
        <v>177</v>
      </c>
    </row>
    <row r="110" spans="1:5" ht="25.5">
      <c r="A110" s="29" t="s">
        <v>52</v>
      </c>
      <c r="E110" s="30" t="s">
        <v>178</v>
      </c>
    </row>
    <row r="111" spans="1:5" ht="38.25">
      <c r="A111" t="s">
        <v>54</v>
      </c>
      <c r="E111" s="28" t="s">
        <v>179</v>
      </c>
    </row>
    <row r="112" spans="1:18" ht="12.75" customHeight="1">
      <c r="A112" s="2" t="s">
        <v>43</v>
      </c>
      <c r="B112" s="2"/>
      <c r="C112" s="31" t="s">
        <v>35</v>
      </c>
      <c r="D112" s="2"/>
      <c r="E112" s="19" t="s">
        <v>25</v>
      </c>
      <c r="F112" s="2"/>
      <c r="G112" s="2"/>
      <c r="H112" s="2"/>
      <c r="I112" s="32">
        <f>0+Q112</f>
        <v>0</v>
      </c>
      <c r="O112">
        <f>0+R112</f>
        <v>0</v>
      </c>
      <c r="Q112">
        <f>0+I113+I117+I121+I125+I129+I133+I137+I141+I145+I149</f>
        <v>0</v>
      </c>
      <c r="R112">
        <f>0+O113+O117+O121+O125+O129+O133+O137+O141+O145+O149</f>
        <v>0</v>
      </c>
    </row>
    <row r="113" spans="1:16" ht="12.75">
      <c r="A113" s="17" t="s">
        <v>45</v>
      </c>
      <c r="B113" s="21" t="s">
        <v>180</v>
      </c>
      <c r="C113" s="21" t="s">
        <v>181</v>
      </c>
      <c r="D113" s="17" t="s">
        <v>96</v>
      </c>
      <c r="E113" s="22" t="s">
        <v>182</v>
      </c>
      <c r="F113" s="23" t="s">
        <v>49</v>
      </c>
      <c r="G113" s="24">
        <v>140.32</v>
      </c>
      <c r="H113" s="25">
        <v>0</v>
      </c>
      <c r="I113" s="26">
        <f>ROUND(ROUND(H113,2)*ROUND(G113,3),2)</f>
        <v>0</v>
      </c>
      <c r="O113">
        <f>(I113*21)/100</f>
        <v>0</v>
      </c>
      <c r="P113" t="s">
        <v>23</v>
      </c>
    </row>
    <row r="114" spans="1:5" ht="25.5">
      <c r="A114" s="27" t="s">
        <v>50</v>
      </c>
      <c r="E114" s="28" t="s">
        <v>183</v>
      </c>
    </row>
    <row r="115" spans="1:5" ht="25.5">
      <c r="A115" s="29" t="s">
        <v>52</v>
      </c>
      <c r="E115" s="30" t="s">
        <v>184</v>
      </c>
    </row>
    <row r="116" spans="1:5" ht="51">
      <c r="A116" t="s">
        <v>54</v>
      </c>
      <c r="E116" s="28" t="s">
        <v>185</v>
      </c>
    </row>
    <row r="117" spans="1:16" ht="12.75">
      <c r="A117" s="17" t="s">
        <v>45</v>
      </c>
      <c r="B117" s="21" t="s">
        <v>186</v>
      </c>
      <c r="C117" s="21" t="s">
        <v>181</v>
      </c>
      <c r="D117" s="17" t="s">
        <v>102</v>
      </c>
      <c r="E117" s="22" t="s">
        <v>182</v>
      </c>
      <c r="F117" s="23" t="s">
        <v>49</v>
      </c>
      <c r="G117" s="24">
        <v>82.08</v>
      </c>
      <c r="H117" s="25">
        <v>0</v>
      </c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25.5">
      <c r="A118" s="27" t="s">
        <v>50</v>
      </c>
      <c r="E118" s="28" t="s">
        <v>187</v>
      </c>
    </row>
    <row r="119" spans="1:5" ht="25.5">
      <c r="A119" s="29" t="s">
        <v>52</v>
      </c>
      <c r="E119" s="30" t="s">
        <v>188</v>
      </c>
    </row>
    <row r="120" spans="1:5" ht="51">
      <c r="A120" t="s">
        <v>54</v>
      </c>
      <c r="E120" s="28" t="s">
        <v>185</v>
      </c>
    </row>
    <row r="121" spans="1:16" ht="12.75">
      <c r="A121" s="17" t="s">
        <v>45</v>
      </c>
      <c r="B121" s="21" t="s">
        <v>189</v>
      </c>
      <c r="C121" s="21" t="s">
        <v>190</v>
      </c>
      <c r="D121" s="17" t="s">
        <v>47</v>
      </c>
      <c r="E121" s="22" t="s">
        <v>191</v>
      </c>
      <c r="F121" s="23" t="s">
        <v>87</v>
      </c>
      <c r="G121" s="24">
        <v>575</v>
      </c>
      <c r="H121" s="25">
        <v>0</v>
      </c>
      <c r="I121" s="26">
        <f>ROUND(ROUND(H121,2)*ROUND(G121,3),2)</f>
        <v>0</v>
      </c>
      <c r="O121">
        <f>(I121*21)/100</f>
        <v>0</v>
      </c>
      <c r="P121" t="s">
        <v>23</v>
      </c>
    </row>
    <row r="122" spans="1:5" ht="25.5">
      <c r="A122" s="27" t="s">
        <v>50</v>
      </c>
      <c r="E122" s="28" t="s">
        <v>192</v>
      </c>
    </row>
    <row r="123" spans="1:5" ht="25.5">
      <c r="A123" s="29" t="s">
        <v>52</v>
      </c>
      <c r="E123" s="30" t="s">
        <v>193</v>
      </c>
    </row>
    <row r="124" spans="1:5" ht="51">
      <c r="A124" t="s">
        <v>54</v>
      </c>
      <c r="E124" s="28" t="s">
        <v>185</v>
      </c>
    </row>
    <row r="125" spans="1:16" ht="12.75">
      <c r="A125" s="17" t="s">
        <v>45</v>
      </c>
      <c r="B125" s="21" t="s">
        <v>194</v>
      </c>
      <c r="C125" s="21" t="s">
        <v>195</v>
      </c>
      <c r="D125" s="17" t="s">
        <v>47</v>
      </c>
      <c r="E125" s="22" t="s">
        <v>196</v>
      </c>
      <c r="F125" s="23" t="s">
        <v>87</v>
      </c>
      <c r="G125" s="24">
        <v>2020</v>
      </c>
      <c r="H125" s="25">
        <v>0</v>
      </c>
      <c r="I125" s="26">
        <f>ROUND(ROUND(H125,2)*ROUND(G125,3),2)</f>
        <v>0</v>
      </c>
      <c r="O125">
        <f>(I125*21)/100</f>
        <v>0</v>
      </c>
      <c r="P125" t="s">
        <v>23</v>
      </c>
    </row>
    <row r="126" spans="1:5" ht="25.5">
      <c r="A126" s="27" t="s">
        <v>50</v>
      </c>
      <c r="E126" s="28" t="s">
        <v>197</v>
      </c>
    </row>
    <row r="127" spans="1:5" ht="89.25">
      <c r="A127" s="29" t="s">
        <v>52</v>
      </c>
      <c r="E127" s="30" t="s">
        <v>198</v>
      </c>
    </row>
    <row r="128" spans="1:5" ht="102">
      <c r="A128" t="s">
        <v>54</v>
      </c>
      <c r="E128" s="28" t="s">
        <v>199</v>
      </c>
    </row>
    <row r="129" spans="1:16" ht="12.75">
      <c r="A129" s="17" t="s">
        <v>45</v>
      </c>
      <c r="B129" s="21" t="s">
        <v>200</v>
      </c>
      <c r="C129" s="21" t="s">
        <v>201</v>
      </c>
      <c r="D129" s="17" t="s">
        <v>47</v>
      </c>
      <c r="E129" s="22" t="s">
        <v>202</v>
      </c>
      <c r="F129" s="23" t="s">
        <v>87</v>
      </c>
      <c r="G129" s="24">
        <v>842.75</v>
      </c>
      <c r="H129" s="25">
        <v>0</v>
      </c>
      <c r="I129" s="26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27" t="s">
        <v>50</v>
      </c>
      <c r="E130" s="28" t="s">
        <v>88</v>
      </c>
    </row>
    <row r="131" spans="1:5" ht="12.75">
      <c r="A131" s="29" t="s">
        <v>52</v>
      </c>
      <c r="E131" s="30" t="s">
        <v>203</v>
      </c>
    </row>
    <row r="132" spans="1:5" ht="38.25">
      <c r="A132" t="s">
        <v>54</v>
      </c>
      <c r="E132" s="28" t="s">
        <v>204</v>
      </c>
    </row>
    <row r="133" spans="1:16" ht="12.75">
      <c r="A133" s="17" t="s">
        <v>45</v>
      </c>
      <c r="B133" s="21" t="s">
        <v>205</v>
      </c>
      <c r="C133" s="21" t="s">
        <v>206</v>
      </c>
      <c r="D133" s="17" t="s">
        <v>47</v>
      </c>
      <c r="E133" s="22" t="s">
        <v>207</v>
      </c>
      <c r="F133" s="23" t="s">
        <v>87</v>
      </c>
      <c r="G133" s="24">
        <v>84</v>
      </c>
      <c r="H133" s="25">
        <v>0</v>
      </c>
      <c r="I133" s="26">
        <f>ROUND(ROUND(H133,2)*ROUND(G133,3),2)</f>
        <v>0</v>
      </c>
      <c r="O133">
        <f>(I133*21)/100</f>
        <v>0</v>
      </c>
      <c r="P133" t="s">
        <v>23</v>
      </c>
    </row>
    <row r="134" spans="1:5" ht="25.5">
      <c r="A134" s="27" t="s">
        <v>50</v>
      </c>
      <c r="E134" s="28" t="s">
        <v>208</v>
      </c>
    </row>
    <row r="135" spans="1:5" ht="25.5">
      <c r="A135" s="29" t="s">
        <v>52</v>
      </c>
      <c r="E135" s="30" t="s">
        <v>209</v>
      </c>
    </row>
    <row r="136" spans="1:5" ht="51">
      <c r="A136" t="s">
        <v>54</v>
      </c>
      <c r="E136" s="28" t="s">
        <v>210</v>
      </c>
    </row>
    <row r="137" spans="1:16" ht="12.75">
      <c r="A137" s="17" t="s">
        <v>45</v>
      </c>
      <c r="B137" s="21" t="s">
        <v>211</v>
      </c>
      <c r="C137" s="21" t="s">
        <v>212</v>
      </c>
      <c r="D137" s="17" t="s">
        <v>47</v>
      </c>
      <c r="E137" s="22" t="s">
        <v>213</v>
      </c>
      <c r="F137" s="23" t="s">
        <v>87</v>
      </c>
      <c r="G137" s="24">
        <v>84</v>
      </c>
      <c r="H137" s="25">
        <v>0</v>
      </c>
      <c r="I137" s="26">
        <f>ROUND(ROUND(H137,2)*ROUND(G137,3),2)</f>
        <v>0</v>
      </c>
      <c r="O137">
        <f>(I137*21)/100</f>
        <v>0</v>
      </c>
      <c r="P137" t="s">
        <v>23</v>
      </c>
    </row>
    <row r="138" spans="1:5" ht="25.5">
      <c r="A138" s="27" t="s">
        <v>50</v>
      </c>
      <c r="E138" s="28" t="s">
        <v>214</v>
      </c>
    </row>
    <row r="139" spans="1:5" ht="25.5">
      <c r="A139" s="29" t="s">
        <v>52</v>
      </c>
      <c r="E139" s="30" t="s">
        <v>209</v>
      </c>
    </row>
    <row r="140" spans="1:5" ht="51">
      <c r="A140" t="s">
        <v>54</v>
      </c>
      <c r="E140" s="28" t="s">
        <v>210</v>
      </c>
    </row>
    <row r="141" spans="1:16" ht="12.75">
      <c r="A141" s="17" t="s">
        <v>45</v>
      </c>
      <c r="B141" s="21" t="s">
        <v>215</v>
      </c>
      <c r="C141" s="21" t="s">
        <v>216</v>
      </c>
      <c r="D141" s="17" t="s">
        <v>47</v>
      </c>
      <c r="E141" s="22" t="s">
        <v>217</v>
      </c>
      <c r="F141" s="23" t="s">
        <v>87</v>
      </c>
      <c r="G141" s="24">
        <v>1952</v>
      </c>
      <c r="H141" s="25">
        <v>0</v>
      </c>
      <c r="I141" s="26">
        <f>ROUND(ROUND(H141,2)*ROUND(G141,3),2)</f>
        <v>0</v>
      </c>
      <c r="O141">
        <f>(I141*21)/100</f>
        <v>0</v>
      </c>
      <c r="P141" t="s">
        <v>23</v>
      </c>
    </row>
    <row r="142" spans="1:5" ht="25.5">
      <c r="A142" s="27" t="s">
        <v>50</v>
      </c>
      <c r="E142" s="28" t="s">
        <v>218</v>
      </c>
    </row>
    <row r="143" spans="1:5" ht="127.5">
      <c r="A143" s="29" t="s">
        <v>52</v>
      </c>
      <c r="E143" s="30" t="s">
        <v>219</v>
      </c>
    </row>
    <row r="144" spans="1:5" ht="140.25">
      <c r="A144" t="s">
        <v>54</v>
      </c>
      <c r="E144" s="28" t="s">
        <v>220</v>
      </c>
    </row>
    <row r="145" spans="1:16" ht="12.75">
      <c r="A145" s="17" t="s">
        <v>45</v>
      </c>
      <c r="B145" s="21" t="s">
        <v>221</v>
      </c>
      <c r="C145" s="21" t="s">
        <v>222</v>
      </c>
      <c r="D145" s="17" t="s">
        <v>47</v>
      </c>
      <c r="E145" s="22" t="s">
        <v>223</v>
      </c>
      <c r="F145" s="23" t="s">
        <v>49</v>
      </c>
      <c r="G145" s="24">
        <v>5.04</v>
      </c>
      <c r="H145" s="25">
        <v>0</v>
      </c>
      <c r="I145" s="26">
        <f>ROUND(ROUND(H145,2)*ROUND(G145,3),2)</f>
        <v>0</v>
      </c>
      <c r="O145">
        <f>(I145*21)/100</f>
        <v>0</v>
      </c>
      <c r="P145" t="s">
        <v>23</v>
      </c>
    </row>
    <row r="146" spans="1:5" ht="38.25">
      <c r="A146" s="27" t="s">
        <v>50</v>
      </c>
      <c r="E146" s="28" t="s">
        <v>224</v>
      </c>
    </row>
    <row r="147" spans="1:5" ht="25.5">
      <c r="A147" s="29" t="s">
        <v>52</v>
      </c>
      <c r="E147" s="30" t="s">
        <v>225</v>
      </c>
    </row>
    <row r="148" spans="1:5" ht="140.25">
      <c r="A148" t="s">
        <v>54</v>
      </c>
      <c r="E148" s="28" t="s">
        <v>220</v>
      </c>
    </row>
    <row r="149" spans="1:16" ht="12.75">
      <c r="A149" s="17" t="s">
        <v>45</v>
      </c>
      <c r="B149" s="21" t="s">
        <v>226</v>
      </c>
      <c r="C149" s="21" t="s">
        <v>227</v>
      </c>
      <c r="D149" s="17" t="s">
        <v>47</v>
      </c>
      <c r="E149" s="22" t="s">
        <v>228</v>
      </c>
      <c r="F149" s="23" t="s">
        <v>160</v>
      </c>
      <c r="G149" s="24">
        <v>20</v>
      </c>
      <c r="H149" s="25">
        <v>0</v>
      </c>
      <c r="I149" s="26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27" t="s">
        <v>50</v>
      </c>
      <c r="E150" s="28" t="s">
        <v>88</v>
      </c>
    </row>
    <row r="151" spans="1:5" ht="25.5">
      <c r="A151" s="29" t="s">
        <v>52</v>
      </c>
      <c r="E151" s="30" t="s">
        <v>229</v>
      </c>
    </row>
    <row r="152" spans="1:5" ht="38.25">
      <c r="A152" t="s">
        <v>54</v>
      </c>
      <c r="E152" s="28" t="s">
        <v>230</v>
      </c>
    </row>
    <row r="153" spans="1:18" ht="12.75" customHeight="1">
      <c r="A153" s="2" t="s">
        <v>43</v>
      </c>
      <c r="B153" s="2"/>
      <c r="C153" s="31" t="s">
        <v>40</v>
      </c>
      <c r="D153" s="2"/>
      <c r="E153" s="19" t="s">
        <v>231</v>
      </c>
      <c r="F153" s="2"/>
      <c r="G153" s="2"/>
      <c r="H153" s="2"/>
      <c r="I153" s="32">
        <f>0+Q153</f>
        <v>0</v>
      </c>
      <c r="O153">
        <f>0+R153</f>
        <v>0</v>
      </c>
      <c r="Q153">
        <f>0+I154+I158+I162</f>
        <v>0</v>
      </c>
      <c r="R153">
        <f>0+O154+O158+O162</f>
        <v>0</v>
      </c>
    </row>
    <row r="154" spans="1:16" ht="12.75">
      <c r="A154" s="17" t="s">
        <v>45</v>
      </c>
      <c r="B154" s="21" t="s">
        <v>232</v>
      </c>
      <c r="C154" s="21" t="s">
        <v>233</v>
      </c>
      <c r="D154" s="17" t="s">
        <v>47</v>
      </c>
      <c r="E154" s="22" t="s">
        <v>234</v>
      </c>
      <c r="F154" s="23" t="s">
        <v>160</v>
      </c>
      <c r="G154" s="24">
        <v>20</v>
      </c>
      <c r="H154" s="25">
        <v>0</v>
      </c>
      <c r="I154" s="26">
        <f>ROUND(ROUND(H154,2)*ROUND(G154,3),2)</f>
        <v>0</v>
      </c>
      <c r="O154">
        <f>(I154*21)/100</f>
        <v>0</v>
      </c>
      <c r="P154" t="s">
        <v>23</v>
      </c>
    </row>
    <row r="155" spans="1:5" ht="12.75">
      <c r="A155" s="27" t="s">
        <v>50</v>
      </c>
      <c r="E155" s="28" t="s">
        <v>88</v>
      </c>
    </row>
    <row r="156" spans="1:5" ht="25.5">
      <c r="A156" s="29" t="s">
        <v>52</v>
      </c>
      <c r="E156" s="30" t="s">
        <v>229</v>
      </c>
    </row>
    <row r="157" spans="1:5" ht="25.5">
      <c r="A157" t="s">
        <v>54</v>
      </c>
      <c r="E157" s="28" t="s">
        <v>235</v>
      </c>
    </row>
    <row r="158" spans="1:16" ht="12.75">
      <c r="A158" s="17" t="s">
        <v>45</v>
      </c>
      <c r="B158" s="21" t="s">
        <v>236</v>
      </c>
      <c r="C158" s="21" t="s">
        <v>237</v>
      </c>
      <c r="D158" s="17" t="s">
        <v>47</v>
      </c>
      <c r="E158" s="22" t="s">
        <v>238</v>
      </c>
      <c r="F158" s="23" t="s">
        <v>160</v>
      </c>
      <c r="G158" s="24">
        <v>45</v>
      </c>
      <c r="H158" s="25">
        <v>0</v>
      </c>
      <c r="I158" s="26">
        <f>ROUND(ROUND(H158,2)*ROUND(G158,3),2)</f>
        <v>0</v>
      </c>
      <c r="O158">
        <f>(I158*21)/100</f>
        <v>0</v>
      </c>
      <c r="P158" t="s">
        <v>23</v>
      </c>
    </row>
    <row r="159" spans="1:5" ht="25.5">
      <c r="A159" s="27" t="s">
        <v>50</v>
      </c>
      <c r="E159" s="28" t="s">
        <v>239</v>
      </c>
    </row>
    <row r="160" spans="1:5" ht="25.5">
      <c r="A160" s="29" t="s">
        <v>52</v>
      </c>
      <c r="E160" s="30" t="s">
        <v>240</v>
      </c>
    </row>
    <row r="161" spans="1:5" ht="76.5">
      <c r="A161" t="s">
        <v>54</v>
      </c>
      <c r="E161" s="28" t="s">
        <v>241</v>
      </c>
    </row>
    <row r="162" spans="1:16" ht="12.75">
      <c r="A162" s="17" t="s">
        <v>45</v>
      </c>
      <c r="B162" s="21" t="s">
        <v>242</v>
      </c>
      <c r="C162" s="21" t="s">
        <v>243</v>
      </c>
      <c r="D162" s="17" t="s">
        <v>67</v>
      </c>
      <c r="E162" s="22" t="s">
        <v>244</v>
      </c>
      <c r="F162" s="23" t="s">
        <v>160</v>
      </c>
      <c r="G162" s="24">
        <v>35</v>
      </c>
      <c r="H162" s="25">
        <v>0</v>
      </c>
      <c r="I162" s="26">
        <f>ROUND(ROUND(H162,2)*ROUND(G162,3),2)</f>
        <v>0</v>
      </c>
      <c r="O162">
        <f>(I162*21)/100</f>
        <v>0</v>
      </c>
      <c r="P162" t="s">
        <v>23</v>
      </c>
    </row>
    <row r="163" spans="1:5" ht="25.5">
      <c r="A163" s="27" t="s">
        <v>50</v>
      </c>
      <c r="E163" s="28" t="s">
        <v>245</v>
      </c>
    </row>
    <row r="164" spans="1:5" ht="25.5">
      <c r="A164" s="29" t="s">
        <v>52</v>
      </c>
      <c r="E164" s="30" t="s">
        <v>246</v>
      </c>
    </row>
    <row r="165" spans="1:5" ht="89.25">
      <c r="A165" t="s">
        <v>54</v>
      </c>
      <c r="E165" s="28" t="s">
        <v>247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Pánková</dc:creator>
  <cp:keywords/>
  <dc:description/>
  <cp:lastModifiedBy>Kateřina Pánková</cp:lastModifiedBy>
  <dcterms:created xsi:type="dcterms:W3CDTF">2022-01-05T12:34:27Z</dcterms:created>
  <dcterms:modified xsi:type="dcterms:W3CDTF">2022-01-11T16:56:25Z</dcterms:modified>
  <cp:category/>
  <cp:version/>
  <cp:contentType/>
  <cp:contentStatus/>
</cp:coreProperties>
</file>